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532FF151-3FC9-4EFC-9867-6F4BFEB771DA}" xr6:coauthVersionLast="47" xr6:coauthVersionMax="47" xr10:uidLastSave="{00000000-0000-0000-0000-000000000000}"/>
  <bookViews>
    <workbookView xWindow="-120" yWindow="-120" windowWidth="29040" windowHeight="15840" tabRatio="911" activeTab="28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الاجمالى" sheetId="32" r:id="rId31"/>
  </sheets>
  <definedNames>
    <definedName name="_xlnm._FilterDatabase" localSheetId="2" hidden="1">'3'!$A$3:$AA$39</definedName>
    <definedName name="_xlnm._FilterDatabase" localSheetId="3" hidden="1">'4'!$A$3:$Y$39</definedName>
    <definedName name="_xlnm.Print_Area" localSheetId="6">'7'!$A$1:$T$49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37" i="32" l="1"/>
  <c r="AH45" i="32" l="1"/>
  <c r="E4" i="30" l="1"/>
  <c r="E4" i="29"/>
  <c r="E4" i="28"/>
  <c r="E4" i="27" l="1"/>
  <c r="G4" i="2" l="1"/>
  <c r="G4" i="3"/>
  <c r="G4" i="4"/>
  <c r="G4" i="5"/>
  <c r="G4" i="6"/>
  <c r="G4" i="7"/>
  <c r="G4" i="8"/>
  <c r="G4" i="9"/>
  <c r="G4" i="10"/>
  <c r="G4" i="12"/>
  <c r="G4" i="11"/>
  <c r="G4" i="13"/>
  <c r="G4" i="14"/>
  <c r="G4" i="15"/>
  <c r="G4" i="16"/>
  <c r="G4" i="17"/>
  <c r="G4" i="18"/>
  <c r="G4" i="19"/>
  <c r="G4" i="20"/>
  <c r="G4" i="21"/>
  <c r="G4" i="22"/>
  <c r="G4" i="24"/>
  <c r="G4" i="23"/>
  <c r="G4" i="25"/>
  <c r="G4" i="26"/>
  <c r="G4" i="27"/>
  <c r="G4" i="28"/>
  <c r="G4" i="29"/>
  <c r="G4" i="30"/>
  <c r="G4" i="1"/>
  <c r="AH38" i="2"/>
  <c r="AG38" i="2"/>
  <c r="AF38" i="2"/>
  <c r="AH38" i="3"/>
  <c r="AG38" i="3"/>
  <c r="AF38" i="3"/>
  <c r="AH38" i="4"/>
  <c r="AG38" i="4"/>
  <c r="AF38" i="4"/>
  <c r="AH38" i="5"/>
  <c r="AG38" i="5"/>
  <c r="AF38" i="5"/>
  <c r="AH38" i="6"/>
  <c r="AG38" i="6"/>
  <c r="AF38" i="6"/>
  <c r="AH38" i="7"/>
  <c r="AG38" i="7"/>
  <c r="AF38" i="7"/>
  <c r="AH38" i="8"/>
  <c r="AG38" i="8"/>
  <c r="AF38" i="8"/>
  <c r="AH38" i="9"/>
  <c r="AG38" i="9"/>
  <c r="AF38" i="9"/>
  <c r="AH38" i="10"/>
  <c r="AG38" i="10"/>
  <c r="AF38" i="10"/>
  <c r="AH38" i="12"/>
  <c r="AG38" i="12"/>
  <c r="AF38" i="12"/>
  <c r="AH38" i="11"/>
  <c r="AG38" i="11"/>
  <c r="AF38" i="11"/>
  <c r="AH38" i="13"/>
  <c r="AG38" i="13"/>
  <c r="AF38" i="13"/>
  <c r="AH38" i="14"/>
  <c r="AG38" i="14"/>
  <c r="AF38" i="14"/>
  <c r="AH38" i="15"/>
  <c r="AG38" i="15"/>
  <c r="AF38" i="15"/>
  <c r="AH38" i="16"/>
  <c r="AG38" i="16"/>
  <c r="AF38" i="16"/>
  <c r="AH38" i="17"/>
  <c r="AG38" i="17"/>
  <c r="AF38" i="17"/>
  <c r="AH38" i="18"/>
  <c r="AG38" i="18"/>
  <c r="AF38" i="18"/>
  <c r="AH38" i="19"/>
  <c r="AG38" i="19"/>
  <c r="AF38" i="19"/>
  <c r="AH38" i="20"/>
  <c r="AG38" i="20"/>
  <c r="AF38" i="20"/>
  <c r="AH38" i="21"/>
  <c r="AG38" i="21"/>
  <c r="AF38" i="21"/>
  <c r="AH38" i="22"/>
  <c r="AG38" i="22"/>
  <c r="AF38" i="22"/>
  <c r="AH38" i="24"/>
  <c r="AG38" i="24"/>
  <c r="AF38" i="24"/>
  <c r="AH38" i="23"/>
  <c r="AG38" i="23"/>
  <c r="AF38" i="23"/>
  <c r="AH38" i="25"/>
  <c r="AG38" i="25"/>
  <c r="AF38" i="25"/>
  <c r="AH38" i="26"/>
  <c r="AG38" i="26"/>
  <c r="AF38" i="26"/>
  <c r="AH38" i="27"/>
  <c r="AG38" i="27"/>
  <c r="AF38" i="27"/>
  <c r="AH38" i="28"/>
  <c r="AG38" i="28"/>
  <c r="AF38" i="28"/>
  <c r="AH38" i="29"/>
  <c r="AG38" i="29"/>
  <c r="AF38" i="29"/>
  <c r="AH38" i="30"/>
  <c r="AG38" i="30"/>
  <c r="AF38" i="30"/>
  <c r="AH36" i="32"/>
  <c r="AG36" i="32"/>
  <c r="AF36" i="32"/>
  <c r="AH35" i="32"/>
  <c r="AG35" i="32"/>
  <c r="AF35" i="32"/>
  <c r="AH34" i="32"/>
  <c r="AG34" i="32"/>
  <c r="AF34" i="32"/>
  <c r="AH33" i="32"/>
  <c r="AG33" i="32"/>
  <c r="AF33" i="32"/>
  <c r="AH32" i="32"/>
  <c r="AG32" i="32"/>
  <c r="AF32" i="32"/>
  <c r="AH31" i="32"/>
  <c r="AG31" i="32"/>
  <c r="AF31" i="32"/>
  <c r="AH30" i="32"/>
  <c r="AG30" i="32"/>
  <c r="AF30" i="32"/>
  <c r="AH29" i="32"/>
  <c r="AG29" i="32"/>
  <c r="AF29" i="32"/>
  <c r="AH28" i="32"/>
  <c r="AG28" i="32"/>
  <c r="AF28" i="32"/>
  <c r="AH27" i="32"/>
  <c r="AG27" i="32"/>
  <c r="AF27" i="32"/>
  <c r="AH26" i="32"/>
  <c r="AG26" i="32"/>
  <c r="AF26" i="32"/>
  <c r="AH25" i="32"/>
  <c r="AG25" i="32"/>
  <c r="AF25" i="32"/>
  <c r="AH24" i="32"/>
  <c r="AG24" i="32"/>
  <c r="AF24" i="32"/>
  <c r="AH23" i="32"/>
  <c r="AG23" i="32"/>
  <c r="AF23" i="32"/>
  <c r="AH22" i="32"/>
  <c r="AG22" i="32"/>
  <c r="AF22" i="32"/>
  <c r="AH21" i="32"/>
  <c r="AG21" i="32"/>
  <c r="AF21" i="32"/>
  <c r="AH20" i="32"/>
  <c r="AG20" i="32"/>
  <c r="AF20" i="32"/>
  <c r="AH19" i="32"/>
  <c r="AG19" i="32"/>
  <c r="AF19" i="32"/>
  <c r="AH18" i="32"/>
  <c r="AG18" i="32"/>
  <c r="AF18" i="32"/>
  <c r="AH17" i="32"/>
  <c r="AG17" i="32"/>
  <c r="AF17" i="32"/>
  <c r="AH16" i="32"/>
  <c r="AG16" i="32"/>
  <c r="AF16" i="32"/>
  <c r="AH15" i="32"/>
  <c r="AG15" i="32"/>
  <c r="AF15" i="32"/>
  <c r="AH14" i="32"/>
  <c r="AG14" i="32"/>
  <c r="AF14" i="32"/>
  <c r="AH13" i="32"/>
  <c r="AG13" i="32"/>
  <c r="AF13" i="32"/>
  <c r="AH12" i="32"/>
  <c r="AG12" i="32"/>
  <c r="AF12" i="32"/>
  <c r="AH11" i="32"/>
  <c r="AG11" i="32"/>
  <c r="AF11" i="32"/>
  <c r="AH10" i="32"/>
  <c r="AG10" i="32"/>
  <c r="AF10" i="32"/>
  <c r="AH9" i="32"/>
  <c r="AG9" i="32"/>
  <c r="AF9" i="32"/>
  <c r="AH8" i="32"/>
  <c r="AG8" i="32"/>
  <c r="AF8" i="32"/>
  <c r="AH7" i="32"/>
  <c r="AG7" i="32"/>
  <c r="AF7" i="32"/>
  <c r="AH6" i="32"/>
  <c r="AG6" i="32"/>
  <c r="AF6" i="32"/>
  <c r="AH5" i="32"/>
  <c r="AG5" i="32"/>
  <c r="AF5" i="32"/>
  <c r="AH4" i="32"/>
  <c r="AG4" i="32"/>
  <c r="AF4" i="32"/>
  <c r="AH38" i="1"/>
  <c r="AG38" i="1"/>
  <c r="AF38" i="1"/>
  <c r="AH37" i="32" l="1"/>
  <c r="AF37" i="32"/>
  <c r="AG37" i="32"/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5" i="27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AP38" i="2"/>
  <c r="AP38" i="3"/>
  <c r="AP38" i="4"/>
  <c r="AP38" i="5"/>
  <c r="AP38" i="6"/>
  <c r="AP38" i="7"/>
  <c r="AP38" i="8"/>
  <c r="AP38" i="9"/>
  <c r="AP38" i="10"/>
  <c r="AP38" i="12"/>
  <c r="AP38" i="11"/>
  <c r="AP38" i="13"/>
  <c r="AP38" i="14"/>
  <c r="AP38" i="15"/>
  <c r="AP38" i="16"/>
  <c r="AP38" i="17"/>
  <c r="AP38" i="18"/>
  <c r="AP38" i="19"/>
  <c r="AP38" i="20"/>
  <c r="AP38" i="21"/>
  <c r="AP38" i="22"/>
  <c r="AP38" i="24"/>
  <c r="AP38" i="23"/>
  <c r="AP38" i="25"/>
  <c r="AP38" i="26"/>
  <c r="AP38" i="27"/>
  <c r="AP38" i="28"/>
  <c r="AP38" i="29"/>
  <c r="AP38" i="30"/>
  <c r="AP36" i="32"/>
  <c r="AP35" i="32"/>
  <c r="AP34" i="32"/>
  <c r="AP33" i="32"/>
  <c r="AP32" i="32"/>
  <c r="AP31" i="32"/>
  <c r="AP30" i="32"/>
  <c r="AP29" i="32"/>
  <c r="AP28" i="32"/>
  <c r="AP27" i="32"/>
  <c r="AP26" i="32"/>
  <c r="AP25" i="32"/>
  <c r="AP24" i="32"/>
  <c r="AP23" i="32"/>
  <c r="AP22" i="32"/>
  <c r="AP21" i="32"/>
  <c r="AP20" i="32"/>
  <c r="AP19" i="32"/>
  <c r="AP18" i="32"/>
  <c r="AP17" i="32"/>
  <c r="AP16" i="32"/>
  <c r="AP15" i="32"/>
  <c r="AP14" i="32"/>
  <c r="AP13" i="32"/>
  <c r="AP12" i="32"/>
  <c r="AP11" i="32"/>
  <c r="AP10" i="32"/>
  <c r="AP9" i="32"/>
  <c r="AP8" i="32"/>
  <c r="AP7" i="32"/>
  <c r="AP6" i="32"/>
  <c r="AP5" i="32"/>
  <c r="AP4" i="32"/>
  <c r="AP38" i="1"/>
  <c r="AO38" i="2"/>
  <c r="AO38" i="3"/>
  <c r="AO38" i="4"/>
  <c r="AO38" i="5"/>
  <c r="AO38" i="6"/>
  <c r="AO38" i="7"/>
  <c r="AO38" i="8"/>
  <c r="AO38" i="9"/>
  <c r="AO38" i="10"/>
  <c r="AO38" i="12"/>
  <c r="AO38" i="11"/>
  <c r="AO38" i="13"/>
  <c r="AO38" i="14"/>
  <c r="AO38" i="15"/>
  <c r="AO38" i="16"/>
  <c r="AO38" i="17"/>
  <c r="AO38" i="18"/>
  <c r="AO38" i="19"/>
  <c r="AO38" i="20"/>
  <c r="AO38" i="21"/>
  <c r="AO38" i="22"/>
  <c r="AO38" i="24"/>
  <c r="AO38" i="23"/>
  <c r="AO38" i="25"/>
  <c r="AO38" i="26"/>
  <c r="AO38" i="27"/>
  <c r="AO38" i="28"/>
  <c r="AO38" i="29"/>
  <c r="AO38" i="30"/>
  <c r="AO36" i="32"/>
  <c r="AO35" i="32"/>
  <c r="AO34" i="32"/>
  <c r="AO33" i="32"/>
  <c r="AO32" i="32"/>
  <c r="AO31" i="32"/>
  <c r="AO30" i="32"/>
  <c r="AO29" i="32"/>
  <c r="AO28" i="32"/>
  <c r="AO27" i="32"/>
  <c r="AO26" i="32"/>
  <c r="AO25" i="32"/>
  <c r="AO24" i="32"/>
  <c r="AO23" i="32"/>
  <c r="AO22" i="32"/>
  <c r="AO21" i="32"/>
  <c r="AO20" i="32"/>
  <c r="AO19" i="32"/>
  <c r="AO18" i="32"/>
  <c r="AO17" i="32"/>
  <c r="AO16" i="32"/>
  <c r="AO15" i="32"/>
  <c r="AO14" i="32"/>
  <c r="AO13" i="32"/>
  <c r="AO12" i="32"/>
  <c r="AO11" i="32"/>
  <c r="AO10" i="32"/>
  <c r="AO9" i="32"/>
  <c r="AO8" i="32"/>
  <c r="AO7" i="32"/>
  <c r="AO6" i="32"/>
  <c r="AO5" i="32"/>
  <c r="AO4" i="32"/>
  <c r="AO38" i="1"/>
  <c r="B11" i="2"/>
  <c r="B11" i="3"/>
  <c r="B11" i="4"/>
  <c r="B11" i="5"/>
  <c r="B11" i="6"/>
  <c r="B11" i="7"/>
  <c r="B11" i="8"/>
  <c r="B11" i="9"/>
  <c r="B11" i="10"/>
  <c r="B11" i="12"/>
  <c r="B11" i="11"/>
  <c r="B11" i="13"/>
  <c r="B11" i="14"/>
  <c r="B11" i="15"/>
  <c r="B11" i="16"/>
  <c r="B11" i="17"/>
  <c r="B11" i="18"/>
  <c r="B11" i="19"/>
  <c r="B11" i="20"/>
  <c r="B11" i="21"/>
  <c r="B11" i="22"/>
  <c r="B11" i="24"/>
  <c r="B11" i="23"/>
  <c r="B11" i="25"/>
  <c r="B11" i="26"/>
  <c r="B11" i="27"/>
  <c r="B11" i="28"/>
  <c r="B11" i="29"/>
  <c r="B11" i="30"/>
  <c r="B11" i="1"/>
  <c r="E11" i="32"/>
  <c r="AO37" i="32" l="1"/>
  <c r="AP37" i="32"/>
  <c r="E7" i="32"/>
  <c r="E8" i="32"/>
  <c r="E9" i="32"/>
  <c r="E10" i="32"/>
  <c r="E12" i="32"/>
  <c r="A11" i="32" s="1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35" i="32"/>
  <c r="E36" i="32"/>
  <c r="E6" i="32"/>
  <c r="E5" i="32"/>
  <c r="B13" i="2"/>
  <c r="B13" i="3"/>
  <c r="B13" i="4"/>
  <c r="B13" i="5"/>
  <c r="B13" i="6"/>
  <c r="B13" i="7"/>
  <c r="B13" i="8"/>
  <c r="B13" i="9"/>
  <c r="B13" i="10"/>
  <c r="B13" i="12"/>
  <c r="B13" i="11"/>
  <c r="B13" i="13"/>
  <c r="B13" i="14"/>
  <c r="B13" i="15"/>
  <c r="B13" i="16"/>
  <c r="B13" i="17"/>
  <c r="B13" i="18"/>
  <c r="B13" i="19"/>
  <c r="B13" i="20"/>
  <c r="B13" i="21"/>
  <c r="B13" i="22"/>
  <c r="B13" i="24"/>
  <c r="B13" i="23"/>
  <c r="B13" i="25"/>
  <c r="B13" i="26"/>
  <c r="B13" i="27"/>
  <c r="B13" i="28"/>
  <c r="B13" i="29"/>
  <c r="B13" i="30"/>
  <c r="B13" i="1"/>
  <c r="B8" i="2"/>
  <c r="B8" i="3"/>
  <c r="B8" i="4"/>
  <c r="B8" i="5"/>
  <c r="B8" i="6"/>
  <c r="B8" i="7"/>
  <c r="B8" i="8"/>
  <c r="B8" i="9"/>
  <c r="B8" i="10"/>
  <c r="B8" i="12"/>
  <c r="B8" i="11"/>
  <c r="B8" i="13"/>
  <c r="B8" i="14"/>
  <c r="B8" i="15"/>
  <c r="B8" i="16"/>
  <c r="B8" i="17"/>
  <c r="B8" i="18"/>
  <c r="B8" i="19"/>
  <c r="B8" i="20"/>
  <c r="B8" i="21"/>
  <c r="B8" i="22"/>
  <c r="B8" i="24"/>
  <c r="B8" i="23"/>
  <c r="B8" i="25"/>
  <c r="B8" i="26"/>
  <c r="B8" i="27"/>
  <c r="B8" i="28"/>
  <c r="B8" i="29"/>
  <c r="B8" i="30"/>
  <c r="B8" i="1"/>
  <c r="B5" i="2"/>
  <c r="B5" i="3"/>
  <c r="B5" i="4"/>
  <c r="B5" i="5"/>
  <c r="B5" i="6"/>
  <c r="B5" i="7"/>
  <c r="B5" i="8"/>
  <c r="B5" i="9"/>
  <c r="B5" i="10"/>
  <c r="B5" i="12"/>
  <c r="B5" i="11"/>
  <c r="B5" i="13"/>
  <c r="B5" i="14"/>
  <c r="B5" i="15"/>
  <c r="B5" i="16"/>
  <c r="B5" i="17"/>
  <c r="B5" i="18"/>
  <c r="B5" i="19"/>
  <c r="B5" i="20"/>
  <c r="B5" i="21"/>
  <c r="B5" i="22"/>
  <c r="B5" i="24"/>
  <c r="B5" i="23"/>
  <c r="B5" i="25"/>
  <c r="B5" i="26"/>
  <c r="B5" i="27"/>
  <c r="B5" i="28"/>
  <c r="B5" i="29"/>
  <c r="B5" i="30"/>
  <c r="B5" i="1"/>
  <c r="H4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I4" i="32"/>
  <c r="AJ4" i="32"/>
  <c r="AK4" i="32"/>
  <c r="AL4" i="32"/>
  <c r="AM4" i="32"/>
  <c r="AN4" i="32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I5" i="32"/>
  <c r="AJ5" i="32"/>
  <c r="AK5" i="32"/>
  <c r="AL5" i="32"/>
  <c r="AM5" i="32"/>
  <c r="AN5" i="32"/>
  <c r="H6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I6" i="32"/>
  <c r="AJ6" i="32"/>
  <c r="AK6" i="32"/>
  <c r="AL6" i="32"/>
  <c r="AM6" i="32"/>
  <c r="AN6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I7" i="32"/>
  <c r="AJ7" i="32"/>
  <c r="AK7" i="32"/>
  <c r="AL7" i="32"/>
  <c r="AM7" i="32"/>
  <c r="AN7" i="32"/>
  <c r="H8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I8" i="32"/>
  <c r="AJ8" i="32"/>
  <c r="AK8" i="32"/>
  <c r="AL8" i="32"/>
  <c r="AM8" i="32"/>
  <c r="AN8" i="32"/>
  <c r="H9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I9" i="32"/>
  <c r="AJ9" i="32"/>
  <c r="AK9" i="32"/>
  <c r="AL9" i="32"/>
  <c r="AM9" i="32"/>
  <c r="AN9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I10" i="32"/>
  <c r="AJ10" i="32"/>
  <c r="AK10" i="32"/>
  <c r="AL10" i="32"/>
  <c r="AM10" i="32"/>
  <c r="AN10" i="32"/>
  <c r="H11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I11" i="32"/>
  <c r="AJ11" i="32"/>
  <c r="AK11" i="32"/>
  <c r="AL11" i="32"/>
  <c r="AM11" i="32"/>
  <c r="AN11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I12" i="32"/>
  <c r="AJ12" i="32"/>
  <c r="AK12" i="32"/>
  <c r="AL12" i="32"/>
  <c r="AM12" i="32"/>
  <c r="AN12" i="32"/>
  <c r="H13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I13" i="32"/>
  <c r="AJ13" i="32"/>
  <c r="AK13" i="32"/>
  <c r="AL13" i="32"/>
  <c r="AM13" i="32"/>
  <c r="AN13" i="32"/>
  <c r="H14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I14" i="32"/>
  <c r="AJ14" i="32"/>
  <c r="AK14" i="32"/>
  <c r="AL14" i="32"/>
  <c r="AM14" i="32"/>
  <c r="AN14" i="32"/>
  <c r="H15" i="32"/>
  <c r="I15" i="32"/>
  <c r="J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I15" i="32"/>
  <c r="AJ15" i="32"/>
  <c r="AK15" i="32"/>
  <c r="AL15" i="32"/>
  <c r="AM15" i="32"/>
  <c r="AN15" i="32"/>
  <c r="H16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I16" i="32"/>
  <c r="AJ16" i="32"/>
  <c r="AK16" i="32"/>
  <c r="AL16" i="32"/>
  <c r="AM16" i="32"/>
  <c r="AN16" i="32"/>
  <c r="H17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I17" i="32"/>
  <c r="AJ17" i="32"/>
  <c r="AK17" i="32"/>
  <c r="AL17" i="32"/>
  <c r="AM17" i="32"/>
  <c r="AN17" i="32"/>
  <c r="H18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I18" i="32"/>
  <c r="AJ18" i="32"/>
  <c r="AK18" i="32"/>
  <c r="AL18" i="32"/>
  <c r="AM18" i="32"/>
  <c r="AN18" i="32"/>
  <c r="H19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I19" i="32"/>
  <c r="AJ19" i="32"/>
  <c r="AK19" i="32"/>
  <c r="AL19" i="32"/>
  <c r="AM19" i="32"/>
  <c r="AN19" i="32"/>
  <c r="H20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I20" i="32"/>
  <c r="AJ20" i="32"/>
  <c r="AK20" i="32"/>
  <c r="AL20" i="32"/>
  <c r="AM20" i="32"/>
  <c r="AN20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I21" i="32"/>
  <c r="AJ21" i="32"/>
  <c r="AK21" i="32"/>
  <c r="AL21" i="32"/>
  <c r="AM21" i="32"/>
  <c r="AN21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I22" i="32"/>
  <c r="AJ22" i="32"/>
  <c r="AK22" i="32"/>
  <c r="AL22" i="32"/>
  <c r="AM22" i="32"/>
  <c r="AN22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I23" i="32"/>
  <c r="AJ23" i="32"/>
  <c r="AK23" i="32"/>
  <c r="AL23" i="32"/>
  <c r="AM23" i="32"/>
  <c r="AN23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I24" i="32"/>
  <c r="AJ24" i="32"/>
  <c r="AK24" i="32"/>
  <c r="AL24" i="32"/>
  <c r="AM24" i="32"/>
  <c r="AN24" i="32"/>
  <c r="H25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I25" i="32"/>
  <c r="AJ25" i="32"/>
  <c r="AK25" i="32"/>
  <c r="AL25" i="32"/>
  <c r="AM25" i="32"/>
  <c r="AN25" i="32"/>
  <c r="H26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I26" i="32"/>
  <c r="AJ26" i="32"/>
  <c r="AK26" i="32"/>
  <c r="AL26" i="32"/>
  <c r="AM26" i="32"/>
  <c r="AN26" i="32"/>
  <c r="H27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I27" i="32"/>
  <c r="AJ27" i="32"/>
  <c r="AK27" i="32"/>
  <c r="AL27" i="32"/>
  <c r="AM27" i="32"/>
  <c r="AN27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I28" i="32"/>
  <c r="AJ28" i="32"/>
  <c r="AK28" i="32"/>
  <c r="AL28" i="32"/>
  <c r="AM28" i="32"/>
  <c r="AN28" i="32"/>
  <c r="H29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I29" i="32"/>
  <c r="AJ29" i="32"/>
  <c r="AK29" i="32"/>
  <c r="AL29" i="32"/>
  <c r="AM29" i="32"/>
  <c r="AN29" i="32"/>
  <c r="H30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I30" i="32"/>
  <c r="AJ30" i="32"/>
  <c r="AK30" i="32"/>
  <c r="AL30" i="32"/>
  <c r="AM30" i="32"/>
  <c r="AN30" i="32"/>
  <c r="H31" i="32"/>
  <c r="I31" i="32"/>
  <c r="J31" i="32"/>
  <c r="K31" i="32"/>
  <c r="L31" i="32"/>
  <c r="M31" i="32"/>
  <c r="N31" i="32"/>
  <c r="O31" i="32"/>
  <c r="P31" i="32"/>
  <c r="Q31" i="32"/>
  <c r="R31" i="32"/>
  <c r="S31" i="32"/>
  <c r="T31" i="32"/>
  <c r="U31" i="32"/>
  <c r="V31" i="32"/>
  <c r="W31" i="32"/>
  <c r="X31" i="32"/>
  <c r="Y31" i="32"/>
  <c r="Z31" i="32"/>
  <c r="AA31" i="32"/>
  <c r="AB31" i="32"/>
  <c r="AC31" i="32"/>
  <c r="AD31" i="32"/>
  <c r="AE31" i="32"/>
  <c r="AI31" i="32"/>
  <c r="AJ31" i="32"/>
  <c r="AK31" i="32"/>
  <c r="AL31" i="32"/>
  <c r="AM31" i="32"/>
  <c r="AN31" i="32"/>
  <c r="H32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AD32" i="32"/>
  <c r="AE32" i="32"/>
  <c r="AI32" i="32"/>
  <c r="AJ32" i="32"/>
  <c r="AK32" i="32"/>
  <c r="AL32" i="32"/>
  <c r="AM32" i="32"/>
  <c r="AN32" i="32"/>
  <c r="H33" i="32"/>
  <c r="I33" i="32"/>
  <c r="J33" i="32"/>
  <c r="K33" i="32"/>
  <c r="L33" i="32"/>
  <c r="M33" i="32"/>
  <c r="N33" i="32"/>
  <c r="O33" i="32"/>
  <c r="P33" i="32"/>
  <c r="Q33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I33" i="32"/>
  <c r="AJ33" i="32"/>
  <c r="AK33" i="32"/>
  <c r="AL33" i="32"/>
  <c r="AM33" i="32"/>
  <c r="AN33" i="32"/>
  <c r="H34" i="32"/>
  <c r="I34" i="32"/>
  <c r="J34" i="32"/>
  <c r="K34" i="32"/>
  <c r="L34" i="32"/>
  <c r="M34" i="32"/>
  <c r="N34" i="32"/>
  <c r="O34" i="32"/>
  <c r="P34" i="32"/>
  <c r="Q34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I34" i="32"/>
  <c r="AJ34" i="32"/>
  <c r="AK34" i="32"/>
  <c r="AL34" i="32"/>
  <c r="AM34" i="32"/>
  <c r="AN34" i="32"/>
  <c r="H35" i="32"/>
  <c r="I35" i="32"/>
  <c r="J35" i="32"/>
  <c r="K35" i="32"/>
  <c r="L35" i="32"/>
  <c r="M35" i="32"/>
  <c r="N35" i="32"/>
  <c r="O35" i="32"/>
  <c r="P35" i="32"/>
  <c r="Q35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I35" i="32"/>
  <c r="AJ35" i="32"/>
  <c r="AK35" i="32"/>
  <c r="AL35" i="32"/>
  <c r="AM35" i="32"/>
  <c r="AN35" i="32"/>
  <c r="B5" i="32" l="1"/>
  <c r="B8" i="32"/>
  <c r="B11" i="32"/>
  <c r="G4" i="32"/>
  <c r="G21" i="32"/>
  <c r="G16" i="32"/>
  <c r="G26" i="32"/>
  <c r="G18" i="32"/>
  <c r="G14" i="32"/>
  <c r="G7" i="32"/>
  <c r="G32" i="32"/>
  <c r="G24" i="32"/>
  <c r="G19" i="32"/>
  <c r="G17" i="32"/>
  <c r="G9" i="32"/>
  <c r="G5" i="32"/>
  <c r="G27" i="32"/>
  <c r="G15" i="32"/>
  <c r="G13" i="32"/>
  <c r="G11" i="32"/>
  <c r="G10" i="32"/>
  <c r="G8" i="32"/>
  <c r="G12" i="32"/>
  <c r="G34" i="32"/>
  <c r="G30" i="32"/>
  <c r="G23" i="32"/>
  <c r="G35" i="32"/>
  <c r="G33" i="32"/>
  <c r="G31" i="32"/>
  <c r="G29" i="32"/>
  <c r="G28" i="32"/>
  <c r="G25" i="32"/>
  <c r="G22" i="32"/>
  <c r="G6" i="32"/>
  <c r="G20" i="32"/>
  <c r="B13" i="32"/>
  <c r="E37" i="32"/>
  <c r="A5" i="32" l="1"/>
  <c r="A8" i="32" l="1"/>
  <c r="AN36" i="32" l="1"/>
  <c r="G38" i="9"/>
  <c r="G38" i="13"/>
  <c r="G38" i="17"/>
  <c r="G38" i="21"/>
  <c r="G38" i="25"/>
  <c r="G38" i="29"/>
  <c r="AN38" i="2"/>
  <c r="AN38" i="3"/>
  <c r="AN38" i="4"/>
  <c r="AN38" i="5"/>
  <c r="AN38" i="6"/>
  <c r="AN38" i="7"/>
  <c r="AN38" i="8"/>
  <c r="AN38" i="9"/>
  <c r="AN38" i="10"/>
  <c r="AN38" i="12"/>
  <c r="AN38" i="11"/>
  <c r="AN38" i="13"/>
  <c r="AN38" i="14"/>
  <c r="AN38" i="15"/>
  <c r="AN38" i="16"/>
  <c r="AN38" i="17"/>
  <c r="AN38" i="18"/>
  <c r="AN38" i="19"/>
  <c r="AN38" i="20"/>
  <c r="AN38" i="21"/>
  <c r="AN38" i="22"/>
  <c r="AN38" i="24"/>
  <c r="AN38" i="23"/>
  <c r="AN38" i="25"/>
  <c r="AN38" i="26"/>
  <c r="AN38" i="27"/>
  <c r="AN38" i="28"/>
  <c r="AN38" i="29"/>
  <c r="AN38" i="30"/>
  <c r="AN38" i="1"/>
  <c r="G38" i="5" l="1"/>
  <c r="G38" i="23"/>
  <c r="G38" i="20"/>
  <c r="G38" i="11"/>
  <c r="G38" i="8"/>
  <c r="G38" i="4"/>
  <c r="G38" i="24"/>
  <c r="G38" i="19"/>
  <c r="G38" i="15"/>
  <c r="G38" i="12"/>
  <c r="G38" i="7"/>
  <c r="G38" i="3"/>
  <c r="G38" i="28"/>
  <c r="G38" i="30"/>
  <c r="G38" i="26"/>
  <c r="G38" i="22"/>
  <c r="G38" i="18"/>
  <c r="G38" i="14"/>
  <c r="G38" i="10"/>
  <c r="G38" i="6"/>
  <c r="G38" i="2"/>
  <c r="G38" i="16"/>
  <c r="G38" i="1"/>
  <c r="G38" i="27"/>
  <c r="AK36" i="32"/>
  <c r="AL36" i="32"/>
  <c r="AM36" i="32"/>
  <c r="AM38" i="2"/>
  <c r="AM38" i="22"/>
  <c r="AM38" i="3"/>
  <c r="AM38" i="4"/>
  <c r="AM38" i="5"/>
  <c r="AM38" i="6"/>
  <c r="AM38" i="7"/>
  <c r="AM38" i="8"/>
  <c r="AM38" i="9"/>
  <c r="AM38" i="10"/>
  <c r="AM38" i="12"/>
  <c r="AM38" i="11"/>
  <c r="AM38" i="13"/>
  <c r="AM38" i="14"/>
  <c r="AM38" i="15"/>
  <c r="AM38" i="16"/>
  <c r="AM38" i="17"/>
  <c r="AM38" i="18"/>
  <c r="AM38" i="19"/>
  <c r="AM38" i="20"/>
  <c r="AM38" i="21"/>
  <c r="AM38" i="24"/>
  <c r="AM38" i="23"/>
  <c r="AM38" i="25"/>
  <c r="AM38" i="26"/>
  <c r="AM38" i="27"/>
  <c r="AM38" i="28"/>
  <c r="AM38" i="29"/>
  <c r="AM38" i="30"/>
  <c r="AM38" i="1"/>
  <c r="AM37" i="32" l="1"/>
  <c r="H36" i="32" l="1"/>
  <c r="H37" i="32" s="1"/>
  <c r="I36" i="32"/>
  <c r="J36" i="32"/>
  <c r="J37" i="32" s="1"/>
  <c r="K36" i="32"/>
  <c r="L36" i="32"/>
  <c r="L37" i="32" s="1"/>
  <c r="M36" i="32"/>
  <c r="N36" i="32"/>
  <c r="O36" i="32"/>
  <c r="P36" i="32"/>
  <c r="Q36" i="32"/>
  <c r="R36" i="32"/>
  <c r="S36" i="32"/>
  <c r="T36" i="32"/>
  <c r="U36" i="32"/>
  <c r="V36" i="32"/>
  <c r="V37" i="32" s="1"/>
  <c r="W36" i="32"/>
  <c r="X36" i="32"/>
  <c r="Y36" i="32"/>
  <c r="Z36" i="32"/>
  <c r="AA36" i="32"/>
  <c r="AB36" i="32"/>
  <c r="AC36" i="32"/>
  <c r="AD36" i="32"/>
  <c r="AE36" i="32"/>
  <c r="AI36" i="32"/>
  <c r="AJ36" i="32"/>
  <c r="L38" i="2"/>
  <c r="L38" i="3"/>
  <c r="L38" i="4"/>
  <c r="L38" i="5"/>
  <c r="L38" i="6"/>
  <c r="L38" i="7"/>
  <c r="L38" i="8"/>
  <c r="L38" i="9"/>
  <c r="L38" i="10"/>
  <c r="L38" i="12"/>
  <c r="L38" i="11"/>
  <c r="L38" i="13"/>
  <c r="L38" i="14"/>
  <c r="L38" i="15"/>
  <c r="L38" i="16"/>
  <c r="L38" i="17"/>
  <c r="L38" i="18"/>
  <c r="L38" i="19"/>
  <c r="L38" i="20"/>
  <c r="L38" i="21"/>
  <c r="L38" i="22"/>
  <c r="L38" i="24"/>
  <c r="L38" i="23"/>
  <c r="L38" i="25"/>
  <c r="L38" i="26"/>
  <c r="L38" i="27"/>
  <c r="L38" i="28"/>
  <c r="L38" i="29"/>
  <c r="L38" i="30"/>
  <c r="L38" i="1"/>
  <c r="G36" i="32" l="1"/>
  <c r="I38" i="2"/>
  <c r="I38" i="3"/>
  <c r="I38" i="4"/>
  <c r="I38" i="5"/>
  <c r="I38" i="6"/>
  <c r="I38" i="7"/>
  <c r="I38" i="8"/>
  <c r="I38" i="9"/>
  <c r="I38" i="10"/>
  <c r="I38" i="12"/>
  <c r="I38" i="11"/>
  <c r="I38" i="13"/>
  <c r="I38" i="14"/>
  <c r="I38" i="15"/>
  <c r="I38" i="16"/>
  <c r="I38" i="17"/>
  <c r="I38" i="18"/>
  <c r="I38" i="19"/>
  <c r="I38" i="20"/>
  <c r="I38" i="21"/>
  <c r="I38" i="22"/>
  <c r="I38" i="24"/>
  <c r="I38" i="23"/>
  <c r="I38" i="25"/>
  <c r="I38" i="26"/>
  <c r="I38" i="27"/>
  <c r="I38" i="28"/>
  <c r="I38" i="29"/>
  <c r="I38" i="30"/>
  <c r="I37" i="32"/>
  <c r="I38" i="1"/>
  <c r="AJ38" i="2"/>
  <c r="AK38" i="2"/>
  <c r="AL38" i="2"/>
  <c r="AJ38" i="3"/>
  <c r="AK38" i="3"/>
  <c r="AL38" i="3"/>
  <c r="AJ38" i="4"/>
  <c r="AK38" i="4"/>
  <c r="AL38" i="4"/>
  <c r="AJ38" i="5"/>
  <c r="AK38" i="5"/>
  <c r="AL38" i="5"/>
  <c r="AJ38" i="6"/>
  <c r="AK38" i="6"/>
  <c r="AL38" i="6"/>
  <c r="AJ38" i="7"/>
  <c r="AK38" i="7"/>
  <c r="AL38" i="7"/>
  <c r="AJ38" i="8"/>
  <c r="AK38" i="8"/>
  <c r="AL38" i="8"/>
  <c r="AJ38" i="9"/>
  <c r="AK38" i="9"/>
  <c r="AL38" i="9"/>
  <c r="AJ38" i="10"/>
  <c r="AK38" i="10"/>
  <c r="AL38" i="10"/>
  <c r="AJ38" i="12"/>
  <c r="AK38" i="12"/>
  <c r="AL38" i="12"/>
  <c r="AJ38" i="11"/>
  <c r="AK38" i="11"/>
  <c r="AL38" i="11"/>
  <c r="AJ38" i="13"/>
  <c r="AK38" i="13"/>
  <c r="AL38" i="13"/>
  <c r="AJ38" i="14"/>
  <c r="AK38" i="14"/>
  <c r="AL38" i="14"/>
  <c r="AJ38" i="15"/>
  <c r="AK38" i="15"/>
  <c r="AL38" i="15"/>
  <c r="AJ38" i="16"/>
  <c r="AK38" i="16"/>
  <c r="AL38" i="16"/>
  <c r="AJ38" i="17"/>
  <c r="AK38" i="17"/>
  <c r="AL38" i="17"/>
  <c r="AJ38" i="18"/>
  <c r="AK38" i="18"/>
  <c r="AL38" i="18"/>
  <c r="AJ38" i="19"/>
  <c r="AK38" i="19"/>
  <c r="AL38" i="19"/>
  <c r="AJ38" i="20"/>
  <c r="AK38" i="20"/>
  <c r="AL38" i="20"/>
  <c r="AJ38" i="21"/>
  <c r="AK38" i="21"/>
  <c r="AL38" i="21"/>
  <c r="AJ38" i="22"/>
  <c r="AK38" i="22"/>
  <c r="AL38" i="22"/>
  <c r="AJ38" i="24"/>
  <c r="AK38" i="24"/>
  <c r="AL38" i="24"/>
  <c r="AJ38" i="23"/>
  <c r="AK38" i="23"/>
  <c r="AL38" i="23"/>
  <c r="AJ38" i="25"/>
  <c r="AK38" i="25"/>
  <c r="AL38" i="25"/>
  <c r="AJ38" i="26"/>
  <c r="AK38" i="26"/>
  <c r="AL38" i="26"/>
  <c r="AJ38" i="27"/>
  <c r="AK38" i="27"/>
  <c r="AL38" i="27"/>
  <c r="AJ38" i="28"/>
  <c r="AK38" i="28"/>
  <c r="AL38" i="28"/>
  <c r="AJ38" i="29"/>
  <c r="AK38" i="29"/>
  <c r="AL38" i="29"/>
  <c r="AJ38" i="30"/>
  <c r="AK38" i="30"/>
  <c r="AL38" i="30"/>
  <c r="AJ37" i="32"/>
  <c r="AK37" i="32"/>
  <c r="AL37" i="32"/>
  <c r="AJ38" i="1"/>
  <c r="AK38" i="1"/>
  <c r="AL38" i="1"/>
  <c r="E38" i="28" l="1"/>
  <c r="E38" i="29"/>
  <c r="E38" i="30"/>
  <c r="E38" i="1"/>
  <c r="J38" i="2"/>
  <c r="K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I38" i="2"/>
  <c r="J38" i="3"/>
  <c r="K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I38" i="3"/>
  <c r="J38" i="4"/>
  <c r="K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I38" i="4"/>
  <c r="J38" i="5"/>
  <c r="K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AE38" i="5"/>
  <c r="AI38" i="5"/>
  <c r="J38" i="6"/>
  <c r="K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AE38" i="6"/>
  <c r="AI38" i="6"/>
  <c r="J38" i="7"/>
  <c r="K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I38" i="7"/>
  <c r="J38" i="8"/>
  <c r="K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I38" i="8"/>
  <c r="J38" i="9"/>
  <c r="K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I38" i="9"/>
  <c r="J38" i="10"/>
  <c r="K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AE38" i="10"/>
  <c r="AI38" i="10"/>
  <c r="J38" i="12"/>
  <c r="K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AI38" i="12"/>
  <c r="J38" i="11"/>
  <c r="K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I38" i="11"/>
  <c r="J38" i="13"/>
  <c r="K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I38" i="13"/>
  <c r="J38" i="14"/>
  <c r="K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AE38" i="14"/>
  <c r="AI38" i="14"/>
  <c r="J38" i="15"/>
  <c r="K38" i="15"/>
  <c r="M38" i="15"/>
  <c r="N38" i="15"/>
  <c r="O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AI38" i="15"/>
  <c r="J38" i="16"/>
  <c r="K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AE38" i="16"/>
  <c r="AI38" i="16"/>
  <c r="J38" i="17"/>
  <c r="K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AE38" i="17"/>
  <c r="AI38" i="17"/>
  <c r="J38" i="18"/>
  <c r="K38" i="18"/>
  <c r="M38" i="18"/>
  <c r="N38" i="18"/>
  <c r="O38" i="18"/>
  <c r="P38" i="18"/>
  <c r="Q38" i="18"/>
  <c r="R38" i="18"/>
  <c r="S38" i="18"/>
  <c r="T38" i="18"/>
  <c r="U38" i="18"/>
  <c r="V38" i="18"/>
  <c r="W38" i="18"/>
  <c r="X38" i="18"/>
  <c r="Y38" i="18"/>
  <c r="Z38" i="18"/>
  <c r="AA38" i="18"/>
  <c r="AB38" i="18"/>
  <c r="AC38" i="18"/>
  <c r="AD38" i="18"/>
  <c r="AE38" i="18"/>
  <c r="AI38" i="18"/>
  <c r="J38" i="19"/>
  <c r="K38" i="19"/>
  <c r="M38" i="19"/>
  <c r="N38" i="19"/>
  <c r="O38" i="19"/>
  <c r="P38" i="19"/>
  <c r="Q38" i="19"/>
  <c r="R38" i="19"/>
  <c r="S38" i="19"/>
  <c r="T38" i="19"/>
  <c r="U38" i="19"/>
  <c r="V38" i="19"/>
  <c r="W38" i="19"/>
  <c r="X38" i="19"/>
  <c r="Y38" i="19"/>
  <c r="Z38" i="19"/>
  <c r="AA38" i="19"/>
  <c r="AB38" i="19"/>
  <c r="AC38" i="19"/>
  <c r="AD38" i="19"/>
  <c r="AE38" i="19"/>
  <c r="AI38" i="19"/>
  <c r="J38" i="20"/>
  <c r="K38" i="20"/>
  <c r="M38" i="20"/>
  <c r="N38" i="20"/>
  <c r="O38" i="20"/>
  <c r="P38" i="20"/>
  <c r="Q38" i="20"/>
  <c r="R38" i="20"/>
  <c r="S38" i="20"/>
  <c r="T38" i="20"/>
  <c r="U38" i="20"/>
  <c r="V38" i="20"/>
  <c r="W38" i="20"/>
  <c r="X38" i="20"/>
  <c r="Y38" i="20"/>
  <c r="Z38" i="20"/>
  <c r="AA38" i="20"/>
  <c r="AB38" i="20"/>
  <c r="AC38" i="20"/>
  <c r="AD38" i="20"/>
  <c r="AE38" i="20"/>
  <c r="AI38" i="20"/>
  <c r="J38" i="21"/>
  <c r="K38" i="21"/>
  <c r="M38" i="21"/>
  <c r="N38" i="21"/>
  <c r="O38" i="21"/>
  <c r="P38" i="21"/>
  <c r="Q38" i="21"/>
  <c r="R38" i="21"/>
  <c r="S38" i="21"/>
  <c r="T38" i="21"/>
  <c r="U38" i="21"/>
  <c r="V38" i="21"/>
  <c r="W38" i="21"/>
  <c r="X38" i="21"/>
  <c r="Y38" i="21"/>
  <c r="Z38" i="21"/>
  <c r="AA38" i="21"/>
  <c r="AB38" i="21"/>
  <c r="AC38" i="21"/>
  <c r="AD38" i="21"/>
  <c r="AE38" i="21"/>
  <c r="AI38" i="21"/>
  <c r="J38" i="22"/>
  <c r="K38" i="22"/>
  <c r="M38" i="22"/>
  <c r="N38" i="22"/>
  <c r="O38" i="22"/>
  <c r="P38" i="22"/>
  <c r="Q38" i="22"/>
  <c r="R38" i="22"/>
  <c r="S38" i="22"/>
  <c r="T38" i="22"/>
  <c r="U38" i="22"/>
  <c r="V38" i="22"/>
  <c r="W38" i="22"/>
  <c r="X38" i="22"/>
  <c r="Y38" i="22"/>
  <c r="Z38" i="22"/>
  <c r="AA38" i="22"/>
  <c r="AB38" i="22"/>
  <c r="AC38" i="22"/>
  <c r="AD38" i="22"/>
  <c r="AE38" i="22"/>
  <c r="AI38" i="22"/>
  <c r="J38" i="24"/>
  <c r="K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AB38" i="24"/>
  <c r="AC38" i="24"/>
  <c r="AD38" i="24"/>
  <c r="AE38" i="24"/>
  <c r="AI38" i="24"/>
  <c r="J38" i="23"/>
  <c r="K38" i="23"/>
  <c r="M38" i="23"/>
  <c r="N38" i="23"/>
  <c r="O38" i="23"/>
  <c r="P38" i="23"/>
  <c r="Q38" i="23"/>
  <c r="R38" i="23"/>
  <c r="S38" i="23"/>
  <c r="T38" i="23"/>
  <c r="U38" i="23"/>
  <c r="V38" i="23"/>
  <c r="W38" i="23"/>
  <c r="X38" i="23"/>
  <c r="Y38" i="23"/>
  <c r="Z38" i="23"/>
  <c r="AA38" i="23"/>
  <c r="AB38" i="23"/>
  <c r="AC38" i="23"/>
  <c r="AD38" i="23"/>
  <c r="AE38" i="23"/>
  <c r="AI38" i="23"/>
  <c r="J38" i="25"/>
  <c r="K38" i="25"/>
  <c r="M38" i="25"/>
  <c r="N38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AC38" i="25"/>
  <c r="AD38" i="25"/>
  <c r="AE38" i="25"/>
  <c r="AI38" i="25"/>
  <c r="J38" i="26"/>
  <c r="K38" i="26"/>
  <c r="M38" i="26"/>
  <c r="N38" i="26"/>
  <c r="O38" i="26"/>
  <c r="P38" i="26"/>
  <c r="Q38" i="26"/>
  <c r="R38" i="26"/>
  <c r="S38" i="26"/>
  <c r="T38" i="26"/>
  <c r="U38" i="26"/>
  <c r="V38" i="26"/>
  <c r="W38" i="26"/>
  <c r="X38" i="26"/>
  <c r="Y38" i="26"/>
  <c r="Z38" i="26"/>
  <c r="AA38" i="26"/>
  <c r="AB38" i="26"/>
  <c r="AC38" i="26"/>
  <c r="AD38" i="26"/>
  <c r="AE38" i="26"/>
  <c r="AI38" i="26"/>
  <c r="J38" i="27"/>
  <c r="K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AE38" i="27"/>
  <c r="AI38" i="27"/>
  <c r="J38" i="28"/>
  <c r="K38" i="28"/>
  <c r="M38" i="28"/>
  <c r="N38" i="28"/>
  <c r="O38" i="28"/>
  <c r="P38" i="28"/>
  <c r="Q38" i="28"/>
  <c r="R38" i="28"/>
  <c r="S38" i="28"/>
  <c r="T38" i="28"/>
  <c r="U38" i="28"/>
  <c r="V38" i="28"/>
  <c r="W38" i="28"/>
  <c r="X38" i="28"/>
  <c r="Y38" i="28"/>
  <c r="Z38" i="28"/>
  <c r="AA38" i="28"/>
  <c r="AB38" i="28"/>
  <c r="AC38" i="28"/>
  <c r="AD38" i="28"/>
  <c r="AE38" i="28"/>
  <c r="AI38" i="28"/>
  <c r="J38" i="29"/>
  <c r="K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AE38" i="29"/>
  <c r="AI38" i="29"/>
  <c r="J38" i="30"/>
  <c r="K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AE38" i="30"/>
  <c r="AI38" i="30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I38" i="1"/>
  <c r="H38" i="2"/>
  <c r="H38" i="3"/>
  <c r="H38" i="4"/>
  <c r="H38" i="5"/>
  <c r="H38" i="6"/>
  <c r="H38" i="7"/>
  <c r="H38" i="8"/>
  <c r="H38" i="9"/>
  <c r="H38" i="10"/>
  <c r="H38" i="12"/>
  <c r="H38" i="11"/>
  <c r="H38" i="13"/>
  <c r="H38" i="14"/>
  <c r="H38" i="15"/>
  <c r="H38" i="16"/>
  <c r="H38" i="17"/>
  <c r="H38" i="18"/>
  <c r="H38" i="19"/>
  <c r="H38" i="20"/>
  <c r="H38" i="21"/>
  <c r="H38" i="22"/>
  <c r="H38" i="24"/>
  <c r="H38" i="23"/>
  <c r="H38" i="25"/>
  <c r="H38" i="26"/>
  <c r="H38" i="27"/>
  <c r="H38" i="28"/>
  <c r="H38" i="29"/>
  <c r="H38" i="30"/>
  <c r="H38" i="1"/>
  <c r="A13" i="32" l="1"/>
  <c r="C39" i="32"/>
  <c r="AI37" i="32" l="1"/>
  <c r="C41" i="30"/>
  <c r="C42" i="30"/>
  <c r="C41" i="29"/>
  <c r="C42" i="29"/>
  <c r="C41" i="28"/>
  <c r="C42" i="28"/>
  <c r="C42" i="27"/>
  <c r="C42" i="26"/>
  <c r="C42" i="25"/>
  <c r="C42" i="23"/>
  <c r="C42" i="24"/>
  <c r="C42" i="22"/>
  <c r="C42" i="21"/>
  <c r="C42" i="20"/>
  <c r="C42" i="19"/>
  <c r="C42" i="18"/>
  <c r="C42" i="17"/>
  <c r="C42" i="16"/>
  <c r="C42" i="15"/>
  <c r="C42" i="14"/>
  <c r="C42" i="13"/>
  <c r="C42" i="11"/>
  <c r="C42" i="12"/>
  <c r="AE37" i="32" l="1"/>
  <c r="C43" i="30"/>
  <c r="C43" i="29"/>
  <c r="C43" i="28"/>
  <c r="AD37" i="32" l="1"/>
  <c r="G37" i="32" l="1"/>
  <c r="C42" i="10"/>
  <c r="C42" i="9"/>
  <c r="C42" i="6"/>
  <c r="R37" i="32" l="1"/>
  <c r="X37" i="32"/>
  <c r="K37" i="32"/>
  <c r="P37" i="32"/>
  <c r="T37" i="32"/>
  <c r="Z37" i="32"/>
  <c r="O37" i="32"/>
  <c r="Q37" i="32"/>
  <c r="S37" i="32"/>
  <c r="U37" i="32"/>
  <c r="Y37" i="32"/>
  <c r="AC37" i="32"/>
  <c r="AA37" i="32"/>
  <c r="W37" i="32"/>
  <c r="AB37" i="32"/>
  <c r="M37" i="32"/>
  <c r="N37" i="32"/>
  <c r="C42" i="8"/>
  <c r="C42" i="7"/>
  <c r="C42" i="5" l="1"/>
  <c r="C42" i="4"/>
  <c r="C42" i="3"/>
  <c r="C42" i="2"/>
  <c r="C41" i="1" l="1"/>
  <c r="C40" i="32"/>
  <c r="C42" i="1"/>
  <c r="C43" i="1" l="1"/>
  <c r="E4" i="2" l="1"/>
  <c r="E38" i="2" s="1"/>
  <c r="C41" i="2" l="1"/>
  <c r="C43" i="2" s="1"/>
  <c r="E4" i="3" l="1"/>
  <c r="E38" i="3" s="1"/>
  <c r="C41" i="3" s="1"/>
  <c r="C43" i="3" s="1"/>
  <c r="C41" i="32"/>
  <c r="E4" i="4" l="1"/>
  <c r="E38" i="4" s="1"/>
  <c r="C41" i="4" l="1"/>
  <c r="C43" i="4" s="1"/>
  <c r="E4" i="5" l="1"/>
  <c r="E38" i="5" s="1"/>
  <c r="C41" i="5" l="1"/>
  <c r="C43" i="5" s="1"/>
  <c r="E4" i="6" l="1"/>
  <c r="E38" i="6" s="1"/>
  <c r="C41" i="6" l="1"/>
  <c r="C43" i="6" s="1"/>
  <c r="E4" i="7" l="1"/>
  <c r="E38" i="7" s="1"/>
  <c r="C41" i="7" l="1"/>
  <c r="C43" i="7" s="1"/>
  <c r="E4" i="8" l="1"/>
  <c r="E38" i="8" s="1"/>
  <c r="C41" i="8" l="1"/>
  <c r="C43" i="8" s="1"/>
  <c r="E4" i="9" l="1"/>
  <c r="E38" i="9" s="1"/>
  <c r="C41" i="9" l="1"/>
  <c r="C43" i="9" s="1"/>
  <c r="E4" i="10" l="1"/>
  <c r="E38" i="10" s="1"/>
  <c r="C41" i="10" l="1"/>
  <c r="C43" i="10" s="1"/>
  <c r="E4" i="12" l="1"/>
  <c r="E38" i="12" s="1"/>
  <c r="C41" i="12" l="1"/>
  <c r="C43" i="12" s="1"/>
  <c r="E4" i="11" l="1"/>
  <c r="E38" i="11" s="1"/>
  <c r="C41" i="11" l="1"/>
  <c r="C43" i="11" s="1"/>
  <c r="E4" i="13" s="1"/>
  <c r="E38" i="13" l="1"/>
  <c r="C41" i="13" s="1"/>
  <c r="C43" i="13" s="1"/>
  <c r="E4" i="14" s="1"/>
  <c r="E38" i="14" l="1"/>
  <c r="C41" i="14" s="1"/>
  <c r="C43" i="14" s="1"/>
  <c r="E4" i="15" s="1"/>
  <c r="E38" i="15" l="1"/>
  <c r="C41" i="15" s="1"/>
  <c r="C43" i="15" s="1"/>
  <c r="E4" i="16" s="1"/>
  <c r="E38" i="16" l="1"/>
  <c r="C41" i="16" s="1"/>
  <c r="C43" i="16" s="1"/>
  <c r="E4" i="17" s="1"/>
  <c r="E38" i="17" l="1"/>
  <c r="C41" i="17" s="1"/>
  <c r="C43" i="17" s="1"/>
  <c r="E4" i="18" s="1"/>
  <c r="E38" i="18" l="1"/>
  <c r="C41" i="18" s="1"/>
  <c r="C43" i="18" s="1"/>
  <c r="E4" i="19" s="1"/>
  <c r="E38" i="19" l="1"/>
  <c r="C41" i="19" s="1"/>
  <c r="C43" i="19" s="1"/>
  <c r="E4" i="20" s="1"/>
  <c r="E38" i="20" l="1"/>
  <c r="C41" i="20" s="1"/>
  <c r="C43" i="20" s="1"/>
  <c r="E4" i="21" s="1"/>
  <c r="E38" i="21" l="1"/>
  <c r="C41" i="21" s="1"/>
  <c r="C43" i="21" s="1"/>
  <c r="E4" i="22" s="1"/>
  <c r="E38" i="22" l="1"/>
  <c r="C41" i="22" s="1"/>
  <c r="C43" i="22" s="1"/>
  <c r="E4" i="24" s="1"/>
  <c r="E38" i="24" l="1"/>
  <c r="C41" i="24" s="1"/>
  <c r="C43" i="24" s="1"/>
  <c r="E4" i="23" s="1"/>
  <c r="E38" i="23" l="1"/>
  <c r="C41" i="23" s="1"/>
  <c r="C43" i="23" s="1"/>
  <c r="E4" i="25" s="1"/>
  <c r="E38" i="25" l="1"/>
  <c r="C41" i="25" s="1"/>
  <c r="C43" i="25" s="1"/>
  <c r="E4" i="26" s="1"/>
  <c r="E38" i="26" l="1"/>
  <c r="C41" i="26" s="1"/>
  <c r="C43" i="26" s="1"/>
  <c r="E38" i="27" l="1"/>
  <c r="C41" i="27" s="1"/>
  <c r="C43" i="27" s="1"/>
</calcChain>
</file>

<file path=xl/sharedStrings.xml><?xml version="1.0" encoding="utf-8"?>
<sst xmlns="http://schemas.openxmlformats.org/spreadsheetml/2006/main" count="2710" uniqueCount="497">
  <si>
    <t>المبلغ</t>
  </si>
  <si>
    <t>الاجمالي</t>
  </si>
  <si>
    <t>اجمالى مصروفات</t>
  </si>
  <si>
    <t>اجمالى الايرادات</t>
  </si>
  <si>
    <t>اجمالى المصروفات</t>
  </si>
  <si>
    <t>صافى النقدية</t>
  </si>
  <si>
    <t xml:space="preserve"> </t>
  </si>
  <si>
    <t>سلف</t>
  </si>
  <si>
    <t>خامات</t>
  </si>
  <si>
    <t>رواتب</t>
  </si>
  <si>
    <t>نقل</t>
  </si>
  <si>
    <t>مبيعات الكافيتريا</t>
  </si>
  <si>
    <t>مبيعات الباركينج</t>
  </si>
  <si>
    <t>الأفراح</t>
  </si>
  <si>
    <t>حوافز</t>
  </si>
  <si>
    <t>تكلفة مبيعات</t>
  </si>
  <si>
    <t>تحويل فودافون كاش (خزينة م/صلاح )</t>
  </si>
  <si>
    <t>إكراميات</t>
  </si>
  <si>
    <t>مبيعات مطعم</t>
  </si>
  <si>
    <t>مرتجع مبيعات</t>
  </si>
  <si>
    <t>مصاريف نثريه</t>
  </si>
  <si>
    <t>عمولات</t>
  </si>
  <si>
    <t>سيارة</t>
  </si>
  <si>
    <t>متعهدين</t>
  </si>
  <si>
    <t>شركة الرش</t>
  </si>
  <si>
    <t xml:space="preserve">باقي حساب فرح يوم </t>
  </si>
  <si>
    <t xml:space="preserve">من حساب فرح </t>
  </si>
  <si>
    <t>مبيعات المطعم صباحي</t>
  </si>
  <si>
    <t>مبيعات المطعم مسائي</t>
  </si>
  <si>
    <t>م.تأسيس</t>
  </si>
  <si>
    <t>أجهزه</t>
  </si>
  <si>
    <t>مبيعات الكافيتريا صباحي</t>
  </si>
  <si>
    <t>مبيعات الكافيتريا مسائي</t>
  </si>
  <si>
    <t>مبيعات البار</t>
  </si>
  <si>
    <t>ملاحظات</t>
  </si>
  <si>
    <t>إيجار ماتور سحب مياه حمام السباحه</t>
  </si>
  <si>
    <t>إيجار مولد كهرباء</t>
  </si>
  <si>
    <t>بيان الوارد</t>
  </si>
  <si>
    <t>بيان المنصرف</t>
  </si>
  <si>
    <t>وارد من خزينة م/صلاح</t>
  </si>
  <si>
    <t>وارد من وجبات الأفراح</t>
  </si>
  <si>
    <t>مبيعات الماركت</t>
  </si>
  <si>
    <t>رسوم دخول</t>
  </si>
  <si>
    <t>رسوم الدخول صباحي</t>
  </si>
  <si>
    <t>رسوم الدخول مسائي</t>
  </si>
  <si>
    <t>مستلزمات أفراح</t>
  </si>
  <si>
    <t>منظفات</t>
  </si>
  <si>
    <t>إطعام</t>
  </si>
  <si>
    <t>تسوية وجبات خارجية</t>
  </si>
  <si>
    <t>إيرادات أخري</t>
  </si>
  <si>
    <t>عهد</t>
  </si>
  <si>
    <t>رد مقدم فرح 10/11/2023 باسم محمد جمال</t>
  </si>
  <si>
    <t>فرح 18/10</t>
  </si>
  <si>
    <t>رد مقدم فرح 20/10/2023 (حالة وفاة) من اصل مقدم 10000</t>
  </si>
  <si>
    <t>دعايه وإعلان</t>
  </si>
  <si>
    <t>مصاريف صيانة</t>
  </si>
  <si>
    <t>غرامات</t>
  </si>
  <si>
    <t>30000 وارد من المناره و2000رد سلفة م/صلاح</t>
  </si>
  <si>
    <t>من المناره جروب</t>
  </si>
  <si>
    <t>سرفس كانزات فرح 21/10</t>
  </si>
  <si>
    <t>مستحقات شهور سابقة</t>
  </si>
  <si>
    <t>أمن كاجول</t>
  </si>
  <si>
    <t>إيرادات اخري</t>
  </si>
  <si>
    <t>مزروعات</t>
  </si>
  <si>
    <t>رد مقدم فرح</t>
  </si>
  <si>
    <t xml:space="preserve">ماقبله رصيد </t>
  </si>
  <si>
    <t>حساب حديد سور (منطقة الاطفال) ايمن الحداد بيد م. صلاح</t>
  </si>
  <si>
    <t>من حساب محمد النقاش (الشغل القديم )متبقى 3250</t>
  </si>
  <si>
    <t>من حساب توريد سمك متبقى حتى الان 2250</t>
  </si>
  <si>
    <t>شحن باقة انترنت اللؤلؤة</t>
  </si>
  <si>
    <t xml:space="preserve">شراء عدد 150 فرخة </t>
  </si>
  <si>
    <t>مصروفات نثرية</t>
  </si>
  <si>
    <t>حساب شراء 50 ك حديد لبرامق سور حمام السباحة بمعرفة م. صلاح</t>
  </si>
  <si>
    <t>من حساب الاسمنت متبقى (3740)</t>
  </si>
  <si>
    <t xml:space="preserve">من حساب الرمل متبقى (3550) </t>
  </si>
  <si>
    <t>وارد من خزينة المنارة</t>
  </si>
  <si>
    <t>حساب شراء عدد 1 طن اسمنت</t>
  </si>
  <si>
    <t>حساب شراء عدد 20 بط وزن 53.350ك*90ج</t>
  </si>
  <si>
    <t>حساب تاكسى نقل مشتريات (البط+مخللات)</t>
  </si>
  <si>
    <t>من حساب انترلوك امام القرية متبقى (2000)</t>
  </si>
  <si>
    <t>من حساب مصنعية السراميك واصل 33000</t>
  </si>
  <si>
    <t xml:space="preserve">حساب شراء 12ك سكر +6 كرتونة شيبسى </t>
  </si>
  <si>
    <t>من حساب تركيب برامق سور حمام السباحة واصل 4000</t>
  </si>
  <si>
    <t xml:space="preserve">شراء خامات سباكة لصرف حمام السباحة </t>
  </si>
  <si>
    <t>مصنعية تركيب صرف حمام السباحة</t>
  </si>
  <si>
    <t>حساب فرقة زفة فرح 2/11</t>
  </si>
  <si>
    <t>شراء خامات مبيدات للحشرات بالقرية</t>
  </si>
  <si>
    <t xml:space="preserve">شراء عدد 3غطاء غرف صرف الصحى </t>
  </si>
  <si>
    <t>حساب شراء معدات مطبخ (مرفق فاتورة)</t>
  </si>
  <si>
    <t>بنزين سيارة م. صلاح</t>
  </si>
  <si>
    <t>من حساب مصنعية السراميك واصل 35000</t>
  </si>
  <si>
    <t>شراء توابل تكا</t>
  </si>
  <si>
    <t>مصروفات نثرية (سفر القاهرة)</t>
  </si>
  <si>
    <t>عهدة م. صلاح</t>
  </si>
  <si>
    <t>حساب تورتة فرح 2/11</t>
  </si>
  <si>
    <t xml:space="preserve">حساب عدد 3 افراد كاجول امن </t>
  </si>
  <si>
    <t xml:space="preserve">تكعيب دفتر الامن </t>
  </si>
  <si>
    <t>من حساب مصطفى عكاشة ليد (محمود دى جى )</t>
  </si>
  <si>
    <t>عدد 2 كاجول ماركت</t>
  </si>
  <si>
    <t xml:space="preserve">حساب يومية البنا حمام السباحة +شراء 700 طوبة </t>
  </si>
  <si>
    <t xml:space="preserve">حساب تغيير 5 اسطوانات غاز </t>
  </si>
  <si>
    <t>حساب صيانة سيارة م. صلاح</t>
  </si>
  <si>
    <t>حساب مجموعة 1 و 2 3 و4 و5 و6 الأستاذ كمال راف الله</t>
  </si>
  <si>
    <t>من حساب فرح  30/11</t>
  </si>
  <si>
    <t>مبيعات مطعم كورنر</t>
  </si>
  <si>
    <t>شراء خامات بقالة (مرفق فاتورة )</t>
  </si>
  <si>
    <t xml:space="preserve">حساب تريسكل نقل خامات البقالة من الفيوم </t>
  </si>
  <si>
    <t>حساب شراء 40 فرخة اجمالى وزن28.5 (لحم)</t>
  </si>
  <si>
    <t>عمولة ا. كمال راف الله عن مجموعات اليوم + مجموعة يوم 11/10 (10%)</t>
  </si>
  <si>
    <t>حساب شراء عدد 3 ك كركدية (وليكم درينك )</t>
  </si>
  <si>
    <t>حساب فرقة زفه فرح 3/11</t>
  </si>
  <si>
    <t>حسب الفرقة الاستعراضية والغنائية لمجموعات اليوم</t>
  </si>
  <si>
    <t xml:space="preserve">حساب فرقة مزمار  المجموعات </t>
  </si>
  <si>
    <t xml:space="preserve">رسوم نقابة المهن الموسيقية </t>
  </si>
  <si>
    <t xml:space="preserve">حساب عدد 2 كاجول ماركت </t>
  </si>
  <si>
    <t>حساب عدد 5 افراد امن كاجول</t>
  </si>
  <si>
    <t xml:space="preserve">حساب شراء 10ك بن </t>
  </si>
  <si>
    <t>حساب 5 افراد كاجول (نظافة تطبيق)</t>
  </si>
  <si>
    <t>حساب شراء 15ك مش +2ك طحينة خام</t>
  </si>
  <si>
    <t xml:space="preserve">حساب عدد5 افراد كاجول سرفيس </t>
  </si>
  <si>
    <t>حساب مجموعة غداء ا.(احمد عبد الكريم)</t>
  </si>
  <si>
    <t>عهدة مهندس صلاح الظابط</t>
  </si>
  <si>
    <t>مقدم حجز فرح 7/12</t>
  </si>
  <si>
    <t>مرتجع عجانه</t>
  </si>
  <si>
    <t>مرتجع</t>
  </si>
  <si>
    <t>رد عهدة  م/صلاح بتاريح 4/11</t>
  </si>
  <si>
    <t>شراء عدد10 شوال فحم *180</t>
  </si>
  <si>
    <t xml:space="preserve">شراء 1 طن اسمنت </t>
  </si>
  <si>
    <t xml:space="preserve">حساب جرار نقل القمامة </t>
  </si>
  <si>
    <t xml:space="preserve">حساب كارتة سيارة مشتريات من القاهرة </t>
  </si>
  <si>
    <t>علبة بيرسول</t>
  </si>
  <si>
    <t>شراء .5 طن اسمنت</t>
  </si>
  <si>
    <t xml:space="preserve">شراء 20ك صابون سائل +10ك كلور </t>
  </si>
  <si>
    <t xml:space="preserve">حساب تريسكل نقل النجيلة للفيوم </t>
  </si>
  <si>
    <t xml:space="preserve">من حساب تركيب برامق سور حمام السباحة </t>
  </si>
  <si>
    <t xml:space="preserve">حساب عدد4 يوميات محارة على حمام السباحة </t>
  </si>
  <si>
    <t>شراء اكياس حليب + اكياس رابش(مرفق فاتورة)</t>
  </si>
  <si>
    <t>شراء جبنة شيدر سلايز</t>
  </si>
  <si>
    <t>بنزين سيارة م . صلاح</t>
  </si>
  <si>
    <t>شراء غلاية مياه</t>
  </si>
  <si>
    <t>فاتورة ادوات مطبخ (مرفق فاتورة)</t>
  </si>
  <si>
    <t>فاتورة عدة صيانة (مرفق فاتورة)</t>
  </si>
  <si>
    <t>فاتورة شراء غطيان صرف صحى (مرفق فاتورة)</t>
  </si>
  <si>
    <t>فاتورة شراء غطيان صرف صحى( مرفق فاتورة )</t>
  </si>
  <si>
    <t>فاتورة شراء مستلزمات صيانة صيانة بوتجازات</t>
  </si>
  <si>
    <t>فاتورة مستلزمات صيانة ثلاجات</t>
  </si>
  <si>
    <t xml:space="preserve">حساب نقل مشتريات القاهرة </t>
  </si>
  <si>
    <t>سلفة ايهاب احمد عبد الحميد تخصم من راتب نوفمبر</t>
  </si>
  <si>
    <t xml:space="preserve">شراء 5ك سكر </t>
  </si>
  <si>
    <t xml:space="preserve">رواتب شهر اكتوبر </t>
  </si>
  <si>
    <t>عهد تحت التسوية</t>
  </si>
  <si>
    <t>عهدة ا. ايهاب الرفاعى</t>
  </si>
  <si>
    <t>28/10/2023</t>
  </si>
  <si>
    <t>خردوات</t>
  </si>
  <si>
    <t>باقي حساب فرح يوم 9/11/2023</t>
  </si>
  <si>
    <t>حساب مشتريات خضار ايام 3//4//5//6/11</t>
  </si>
  <si>
    <t xml:space="preserve">حساب فرقة مزمار مجموعات اليوم </t>
  </si>
  <si>
    <t>شحن باقة تليفون الريسبشن</t>
  </si>
  <si>
    <t>شاى للعمال</t>
  </si>
  <si>
    <t>شراء 20 فطيرة</t>
  </si>
  <si>
    <t>نقل الفطير</t>
  </si>
  <si>
    <t>من حساب تركيب البرامق سور حمام السباحة واصل 10000</t>
  </si>
  <si>
    <t>حساب فرقة مزمار يوم 4/11</t>
  </si>
  <si>
    <t>تغيير اسطوانة غاز</t>
  </si>
  <si>
    <t>حساب غسيل 90 مفرش مطعم +منظفات</t>
  </si>
  <si>
    <t>شراء 15ك مش+1 بيرسول</t>
  </si>
  <si>
    <t>خصم 5% مجموعة اليوم</t>
  </si>
  <si>
    <t>حساب 9 ايام عمال يومية + ايجار براويطة</t>
  </si>
  <si>
    <t>حساب يومين تطبيق كاشير</t>
  </si>
  <si>
    <t>عهدة ا. محمد عبد الصادق</t>
  </si>
  <si>
    <t>شراء مسامير غطيان الصرف الصحى</t>
  </si>
  <si>
    <t>من حساب مصنعية السراميك واصل (35500)</t>
  </si>
  <si>
    <t>حساب مصنعية تركيب غطيان الصرف الصحى</t>
  </si>
  <si>
    <t>عمولة ا. احمد عبد الكريم عن مجموعات 4/11و5/11</t>
  </si>
  <si>
    <t>شراء 6 فرد حمام</t>
  </si>
  <si>
    <t>من حساب توريد اسماك متبقى حتى اليوم (4525)</t>
  </si>
  <si>
    <t>حساب عامل كاجول كريب يومين</t>
  </si>
  <si>
    <t>من حساب مصنعية تصليح الثلاجات</t>
  </si>
  <si>
    <t>نت وتليفون</t>
  </si>
  <si>
    <t>خصومات</t>
  </si>
  <si>
    <t>مقدم فرح8/12/2023</t>
  </si>
  <si>
    <t>1 بيرسول</t>
  </si>
  <si>
    <t>5ك سكر</t>
  </si>
  <si>
    <t>10ك صابون سائل</t>
  </si>
  <si>
    <t xml:space="preserve">حساب سيارة الوردية الصباحية </t>
  </si>
  <si>
    <t>باقى حساب انترلوك امام القرية</t>
  </si>
  <si>
    <t>شراء 20ك سكر</t>
  </si>
  <si>
    <t xml:space="preserve">حساب نقل سراميك </t>
  </si>
  <si>
    <t>رد عهدة ا/محمد عبدالصادق</t>
  </si>
  <si>
    <t>شراء 1 شيكارة اسمنت ابيض + سللك لزوم سقية السراميك</t>
  </si>
  <si>
    <t>من حساب مصنعية السراميك واصل 37000</t>
  </si>
  <si>
    <t>شراء 120 جوز حمام *110ج</t>
  </si>
  <si>
    <t>اكراميات</t>
  </si>
  <si>
    <t>حساب نقل االحمام من القاهرة الى القرية</t>
  </si>
  <si>
    <t xml:space="preserve">حساب شراء 500 فرخة +30ك بانية </t>
  </si>
  <si>
    <t xml:space="preserve">مصروفات نثرية سفر القاهرة </t>
  </si>
  <si>
    <t>حساب نقل الفراخ من القاهرة الى القرية</t>
  </si>
  <si>
    <t>من حساب تركيب برامق سور حمام السباحة واصل (12000)</t>
  </si>
  <si>
    <t>من حساب مصنعية السراميك واصل 39000</t>
  </si>
  <si>
    <t xml:space="preserve">حساب شراء 4 كرتونة سكر بورشن </t>
  </si>
  <si>
    <t>حساب فرقة مزمار فرح 9/11</t>
  </si>
  <si>
    <t>من حساب مصنعية تصليح الغرف</t>
  </si>
  <si>
    <t>من حساب توريد لحم ضانى + بوش ضانى متبقى 5000</t>
  </si>
  <si>
    <t>شراء 3 علب فريون شحن الغرف</t>
  </si>
  <si>
    <t xml:space="preserve">من حساب تصليح الغرف </t>
  </si>
  <si>
    <t>شراء خامات نقاشة لدهان السور الحديد امام القرية</t>
  </si>
  <si>
    <t>حساب كهربائى الكترونيات تصليح لوحة الغرف</t>
  </si>
  <si>
    <t>غسيل سيارة م. صلاح</t>
  </si>
  <si>
    <t xml:space="preserve">حساب عدد 2 افراد امن كاجول </t>
  </si>
  <si>
    <t>حساب عدد 2 افراد كاجول ماركت</t>
  </si>
  <si>
    <t>شراء ديتول + كلور</t>
  </si>
  <si>
    <t xml:space="preserve">شراء 2ك طماطم + 4 زبادى </t>
  </si>
  <si>
    <t xml:space="preserve">عمولة ا. كمال راف الله عن مجموعات اليوم </t>
  </si>
  <si>
    <t xml:space="preserve">حساب الفرقة الموسيقية </t>
  </si>
  <si>
    <t>حساب شراء ذرة فيشار + زيت +سكر + عيش</t>
  </si>
  <si>
    <t xml:space="preserve">شراء 5ك مش </t>
  </si>
  <si>
    <t>تغيير اسطوانة غاز صغيرة (محمد عبد الصادق)</t>
  </si>
  <si>
    <t>حساب تطبيق كاجول عدد 5 افراد نظافة +سرفيس</t>
  </si>
  <si>
    <t xml:space="preserve">شراء 3ك سمك بورى </t>
  </si>
  <si>
    <t xml:space="preserve">من حساب عرفة الكهربائى </t>
  </si>
  <si>
    <t>دفعة من حساب مصطفى عبد الغنى مورد اسماك متبقى (3285)</t>
  </si>
  <si>
    <t>مصاريف ايصالات تحصيل سجل تجارى +الشهر العقارى (م. صلاح)</t>
  </si>
  <si>
    <t xml:space="preserve">شراء خضار مجمد ملوخية +بسلة + بامية </t>
  </si>
  <si>
    <t>شراء عدد50 كيس جوانتى شفاف</t>
  </si>
  <si>
    <t xml:space="preserve">شحن خطوط فودافون القرية </t>
  </si>
  <si>
    <t>شحن باقة انترنت القرية</t>
  </si>
  <si>
    <t>فاتورة خامات صيانة ثلاجات</t>
  </si>
  <si>
    <t>فاتورة خامات صيانةغاز</t>
  </si>
  <si>
    <t xml:space="preserve">اكرامية </t>
  </si>
  <si>
    <t xml:space="preserve">شراء ابرة + فونية </t>
  </si>
  <si>
    <t>حساب نقل استبليزر الغرف</t>
  </si>
  <si>
    <t xml:space="preserve">شراء استبليزر كهرباء 3 فاز </t>
  </si>
  <si>
    <t>باقي الوارد بتاريخ 8/11</t>
  </si>
  <si>
    <t>مرتجع مشتريات (خامات صيانة تبريد)</t>
  </si>
  <si>
    <t>رسوم حكوميه</t>
  </si>
  <si>
    <t>من حساب محمد النقاش الشغل القديم متبقى منه (1370)ج</t>
  </si>
  <si>
    <t>عمولة (10%)عن مجموعة ا. احمد عبد الكريم</t>
  </si>
  <si>
    <t>شاي للعمال</t>
  </si>
  <si>
    <t>تغيير عدد 2 اسطوانة غاز *190</t>
  </si>
  <si>
    <t xml:space="preserve">سلفة محمد احمد جمعة تخصم من راتب نوفمبر </t>
  </si>
  <si>
    <t>من حساب فرح 16/11 متبقي (3000)</t>
  </si>
  <si>
    <t>مقدم حجز فرح 14/12 متبقي(20000)</t>
  </si>
  <si>
    <t xml:space="preserve">   </t>
  </si>
  <si>
    <t>حساب شراء خضار ايام -9--11--12/نوفمبر</t>
  </si>
  <si>
    <t xml:space="preserve">حساب فرقة مزمار استقيال جورب اليوم </t>
  </si>
  <si>
    <t>شراء 1ك سمن بلدى بقرى</t>
  </si>
  <si>
    <t>شراء عدد 13 خص كابتشو</t>
  </si>
  <si>
    <t>باقى حساب الاسمنت ليد ا. محمد عبد الصادق</t>
  </si>
  <si>
    <t>عمولة ا. احمد عبد الكريم عن مجموعة اليوم</t>
  </si>
  <si>
    <t>سلفة احمد سليمان تخصم من راتب نوفمبر</t>
  </si>
  <si>
    <t xml:space="preserve">سلفة مستر ايهاب سيد الرفاعى تخصم من راتب اكتوبر </t>
  </si>
  <si>
    <t>عهدة إيهاب الرفاعي</t>
  </si>
  <si>
    <t>عهدة م/صلاح</t>
  </si>
  <si>
    <t>عهدة ا/محمد عبدالصادق</t>
  </si>
  <si>
    <t>إيجارات</t>
  </si>
  <si>
    <t>عهدة محاسب قانونى(يوسف جمال) بعلم م. صلاح</t>
  </si>
  <si>
    <t>شراء عدد1 قفص خس كابتشو</t>
  </si>
  <si>
    <t>من حسابمصطفى عكاشة متبقى حتى اليوم (55350)</t>
  </si>
  <si>
    <t>مقدم حجز فرح يوم 29/11/2023 (متبقي 15000)</t>
  </si>
  <si>
    <t>عهدة المحاسب القانوني(يوسف جمال)</t>
  </si>
  <si>
    <t>13/11/2023</t>
  </si>
  <si>
    <t>سلفة محمد شرف صالح تخصم من راتب نوفمبر (تعيين جديد )</t>
  </si>
  <si>
    <t xml:space="preserve">شراء خامات نقاشة لدهان سور حمام السباحة بتاريخ 12/11 </t>
  </si>
  <si>
    <t>شراء 1 علبة بيرسول</t>
  </si>
  <si>
    <t>حساب فرقة مزمار استقبال جروبات يوم 12/11</t>
  </si>
  <si>
    <t>حساب علاج الشيف سامح</t>
  </si>
  <si>
    <t>سلفة عبدالله محمود رجب تخصم من راتب نوفمبر (تعيين جديد)</t>
  </si>
  <si>
    <t>شراء 5ك باذنجان</t>
  </si>
  <si>
    <t>باقى حساب برامق سور حمام السباحة اجمالى التكلفة 14500</t>
  </si>
  <si>
    <t xml:space="preserve">حساب ايجار ماتور مياه + عدة كنس حوض حمام السباحة </t>
  </si>
  <si>
    <t>من حساب مصنعية السراميك واصل 39500</t>
  </si>
  <si>
    <t xml:space="preserve">فاتورة خامات نقاشة لدهانات حمام السباحة </t>
  </si>
  <si>
    <t xml:space="preserve">سلفة محمد ميزار على تخصم من راتب نوفمبر </t>
  </si>
  <si>
    <t xml:space="preserve">حساب نزح خزان الصرف الصحى </t>
  </si>
  <si>
    <t>حساب صيانة وتصليح غرف التبريد</t>
  </si>
  <si>
    <t>مصروفات نثرية م. صلاح</t>
  </si>
  <si>
    <t>ظبط كاوتش سيارة م. صلاح</t>
  </si>
  <si>
    <t>شراء اسبونشة +سلك استانلس+ديتول</t>
  </si>
  <si>
    <t xml:space="preserve">شراء صابون سائل+كلور </t>
  </si>
  <si>
    <t>شراء سلك استانلس لصنيعى  السراميك</t>
  </si>
  <si>
    <t xml:space="preserve">حساب شراء 20 قصرية زرع (نعناع+ ريحان )+حساب قص النجيلة  </t>
  </si>
  <si>
    <t>من حساب شراء عدد 100 كرتونة مياة *47 متبقى 2350</t>
  </si>
  <si>
    <t>من حساب محمد النقاش 1370 باقى الشغل القديم +630 من حساب الشغل الجديد</t>
  </si>
  <si>
    <t>باقى حساب شركة كوكا كولا</t>
  </si>
  <si>
    <t xml:space="preserve">شراء طلمبة باب المخزن +2 قفل عادى لابواب سور القرية على البحيرة </t>
  </si>
  <si>
    <t>شراء خامات بقالة (مرفق فاتورة)</t>
  </si>
  <si>
    <t xml:space="preserve">حساب تريسكل نقل فاتورة البقالة </t>
  </si>
  <si>
    <t xml:space="preserve">سلفة محمود سمير تخصم من راتب نوفمبر </t>
  </si>
  <si>
    <t>من حساب شراء 100 جوز حمام متبقى 10000</t>
  </si>
  <si>
    <t>شراء عدد 20 بالتة عصير باكت</t>
  </si>
  <si>
    <t xml:space="preserve">حساب نقل واكراميات شراء الحمام </t>
  </si>
  <si>
    <t>رد نصف راتب علي شوبك لخصم 15يوم جزاء وتصفية</t>
  </si>
  <si>
    <t>باقي حساب فرح يوم 16/11</t>
  </si>
  <si>
    <t xml:space="preserve">حساب تغيير عدد 2 اسطوانة غاز </t>
  </si>
  <si>
    <t>شراء عدد 20 كرتونة شيبسى +2 علبة زبادى</t>
  </si>
  <si>
    <t>شراء 5ك ردة للخبازه</t>
  </si>
  <si>
    <t>حساب فرقة مزمار فرح 16/11</t>
  </si>
  <si>
    <t>حساب شركة شحن توابل بروست</t>
  </si>
  <si>
    <t>حساب المساح لقياس الكلادنج والسراميك</t>
  </si>
  <si>
    <t xml:space="preserve">سلفة فارس محمد تخصم من راتب نوفمبر </t>
  </si>
  <si>
    <t xml:space="preserve">سلفة محمد على فتحى تخصم من راتب نوفمبر </t>
  </si>
  <si>
    <t>سلفة ايهاب احمد عبد الحميد</t>
  </si>
  <si>
    <t xml:space="preserve">حساب عدد2 كاجول ماركت </t>
  </si>
  <si>
    <t xml:space="preserve">شراء عدد 5 اقفال لسور القرية +باب غرفة الكهرباء </t>
  </si>
  <si>
    <t>شراء عدد 3 كرتونة بطاطس *12.5ك</t>
  </si>
  <si>
    <t>شراء عدد 3 كرتونة اكواب قهوة +2كرتونة اكواب شاى</t>
  </si>
  <si>
    <t xml:space="preserve">شراء عدد 22ك مش بلدى </t>
  </si>
  <si>
    <t xml:space="preserve">سلفة بسام ابراهيم تخصم من راتب نوفمبر </t>
  </si>
  <si>
    <t xml:space="preserve">سلفة احمد سليمان تخصم من راتب نوفمبر </t>
  </si>
  <si>
    <t xml:space="preserve">عهدة (كارم محمود )لشراء قطع غيار للثلاجات </t>
  </si>
  <si>
    <t xml:space="preserve">شراء شاى للعمال </t>
  </si>
  <si>
    <t>حساب جروب ا/رضا وا/مني (احمد عبدالكريم) وحساب مجموعة ا/أميرة ()كمال راف الله)</t>
  </si>
  <si>
    <t>حساب فرقة مزمار جروبات 17/11</t>
  </si>
  <si>
    <t xml:space="preserve">حساب شراء 10 شوال فحم </t>
  </si>
  <si>
    <t>مصروفات وادى الريان (جريدة الاهرام)</t>
  </si>
  <si>
    <t xml:space="preserve">سلفة صايم عيد محمد تخصم من راتب نوفمبر </t>
  </si>
  <si>
    <t>تطبيق كاشير عدد 2 شيفت 17/11</t>
  </si>
  <si>
    <t xml:space="preserve">شراء عدد1 بيرسول </t>
  </si>
  <si>
    <t>حساب جروب غداء ا/ احمد عبدالكريم بتاريخ 17/11</t>
  </si>
  <si>
    <t>حساب شراء خضار ايام 16//17//18/11(مرفق بيان)</t>
  </si>
  <si>
    <t>باقى مستحقات مينا منير مكتب الادارة بمعرفة م. صلاح</t>
  </si>
  <si>
    <t>باقى حساب شراء عدد 100 جوز حمام بتاريخ15/11</t>
  </si>
  <si>
    <t xml:space="preserve">شراء عدد 20ك توابل بروست </t>
  </si>
  <si>
    <t xml:space="preserve">شراء براد شاى المنيوم كبير </t>
  </si>
  <si>
    <t xml:space="preserve">شراء فيش كهرباء </t>
  </si>
  <si>
    <t xml:space="preserve">شراء عدد 24 ك جبنة فيتا </t>
  </si>
  <si>
    <t>من حساب مصنعية السراميك واصل (40500)</t>
  </si>
  <si>
    <t>اكرامية تخليص اجراءت الترخيص + التامينات بمعرفة م. صلاح</t>
  </si>
  <si>
    <t xml:space="preserve">ظبط كاوتش سيارة م. صلاح </t>
  </si>
  <si>
    <t xml:space="preserve">شراء عدد 8 لوحات ارشاديه لحمامات القرية </t>
  </si>
  <si>
    <t xml:space="preserve">حساب غسيل +مكواة عدد 50 مفرش المطعم </t>
  </si>
  <si>
    <t xml:space="preserve">شراء عدد 1 بيرسول </t>
  </si>
  <si>
    <t xml:space="preserve">شاى للعمال </t>
  </si>
  <si>
    <t xml:space="preserve">شراء عدد 50ك كلور بودر لحمام السباحة +شبكة + عمود مكنسة </t>
  </si>
  <si>
    <t>ايجار ماتور كنس حمام السباحة (يومين )</t>
  </si>
  <si>
    <t xml:space="preserve">سلفة عبدالله محمود تخصم من راتب نوفمبر </t>
  </si>
  <si>
    <t xml:space="preserve">حساب ايصال نزح خزان الصرف الصحى من الوحدة المحلية </t>
  </si>
  <si>
    <t xml:space="preserve">حساب تطبيق 3 سرفيس+2 نظافة </t>
  </si>
  <si>
    <t>من حساب شراء 4000 طوبة لمخزن حمام السباحة متبقى (2200)</t>
  </si>
  <si>
    <t>من حساب سيد (الرمل ) متبقى 3250</t>
  </si>
  <si>
    <t xml:space="preserve">سلفة محمد حسين عمار تخصم من راتب نوفمبر </t>
  </si>
  <si>
    <t>تغيير عدد3 اسطوانة غاز</t>
  </si>
  <si>
    <t xml:space="preserve">شراء كلور +ديتول+جرائد </t>
  </si>
  <si>
    <t>من حساب شراء 4000 طوبة متبقى (700)</t>
  </si>
  <si>
    <t>شراء مسامير + فيشرات</t>
  </si>
  <si>
    <t xml:space="preserve">حساب يومية عامل دخول الطوب والرمل الى حمام السباحة </t>
  </si>
  <si>
    <t>حساب الفرقة الاستعراضية جروبات يوم 17/11</t>
  </si>
  <si>
    <t>بنزين سيارة م. صلاح (1)</t>
  </si>
  <si>
    <t>بنزين سيارة م . صلاح (2)</t>
  </si>
  <si>
    <t>غيار زيت سيارة م. صلاح</t>
  </si>
  <si>
    <t xml:space="preserve">تجديد باقة انترنت القرية </t>
  </si>
  <si>
    <t>من حساب مصنعية سراميك واصل (41500)</t>
  </si>
  <si>
    <t>سلفة شوقى غريب تخصم من راتب نوفمبر (تعيين جديد)</t>
  </si>
  <si>
    <t>من حساب مصنعية تصليح ثلاجات المطبخ</t>
  </si>
  <si>
    <t>مقدم حجز فرح 21/6/2024 متبقي 20000</t>
  </si>
  <si>
    <t>الإيرادات</t>
  </si>
  <si>
    <t>المصروفات</t>
  </si>
  <si>
    <t>\</t>
  </si>
  <si>
    <t>مقدم حجز فرح يوم 18/7/2024</t>
  </si>
  <si>
    <t>شراء خضار (مرفق بيان)</t>
  </si>
  <si>
    <t xml:space="preserve">حساب تصليح وصيانة ابواب كورنر الصاج </t>
  </si>
  <si>
    <t>شراء فاتورة بقالة (ارز +عصير بودر +نسكافية +شاى )</t>
  </si>
  <si>
    <t xml:space="preserve">حساب نقل فاتورة البقالة </t>
  </si>
  <si>
    <t>حساب شراء قطع غيار لصيانة وتصليح غرف التجميد</t>
  </si>
  <si>
    <t>حساب تغيير عدد 2 اسطوانة غاز *190</t>
  </si>
  <si>
    <t xml:space="preserve">شراء 2ك سكر </t>
  </si>
  <si>
    <t xml:space="preserve">سلفة بسام ابراهيم معوض تخصم من راتب نوفمبر </t>
  </si>
  <si>
    <t>باقى حساب شراء 4000 طوبة (700) ج +حساب يومين اجر بنا *500ج متبقى 500ج</t>
  </si>
  <si>
    <t xml:space="preserve">سلفة محمد شرف صالح تخصم من راتب نوفبر </t>
  </si>
  <si>
    <t xml:space="preserve">حساب صيانة وتصليح غرفة التجميد </t>
  </si>
  <si>
    <t xml:space="preserve">شراء صابون سائل +ديتول </t>
  </si>
  <si>
    <t xml:space="preserve">شراء مسامير + فيشرات </t>
  </si>
  <si>
    <t>من حساب مرد اسماك (مصطفى عبد الغنى )متبقى 3405ج</t>
  </si>
  <si>
    <t>من حساب مورد لحوم ضانى متبقى (3000)</t>
  </si>
  <si>
    <t xml:space="preserve">شراء خامات نجارة </t>
  </si>
  <si>
    <t xml:space="preserve">مصنعية نجار </t>
  </si>
  <si>
    <t>شراء بونطة شنيور</t>
  </si>
  <si>
    <t>سلفة محمد على فتحى تخصم من راتب نوفمبر (تعيين جديد)</t>
  </si>
  <si>
    <t xml:space="preserve">سلفة محمد احمد عبد الصادق تخصم من راتب نوفمبر </t>
  </si>
  <si>
    <t xml:space="preserve">سلفة ياسر عوض تخصم من راتب نوفمبر </t>
  </si>
  <si>
    <t>سلفة عبد الرحمن سمير تخصم من راتب نوفمبر</t>
  </si>
  <si>
    <t>عمولة ا. احمد عبد الكريم عن مجموعات 17/11 (10%)</t>
  </si>
  <si>
    <t>سلفة عبدالله محمود تخصم من راتنب نوفمبر (تعيين جديد)</t>
  </si>
  <si>
    <t xml:space="preserve">سلفة هانى حسين تخصم من راتب نوفمبر </t>
  </si>
  <si>
    <t xml:space="preserve">سلفة محمد حرب تخصم من راتب نوفمبر </t>
  </si>
  <si>
    <t>حساب شراء 1/2 طن اسمنت للبنا</t>
  </si>
  <si>
    <t xml:space="preserve">باقى حساب يوميات البنا </t>
  </si>
  <si>
    <t xml:space="preserve">شراء 2 وش خرسانة لعدد 2 باب </t>
  </si>
  <si>
    <t>حساب يومية عامل (مساعد بنا)</t>
  </si>
  <si>
    <t>باقي حساب فرح يوم 29/11/2023</t>
  </si>
  <si>
    <t>شراء 2 بكرة شريط لحام</t>
  </si>
  <si>
    <t xml:space="preserve">حساب تركيب زجاج الشواية </t>
  </si>
  <si>
    <t xml:space="preserve">حساب شراء مخلل + زيتون شرائح +هريسة </t>
  </si>
  <si>
    <t xml:space="preserve">اكرامية تركيب زجاج الشواية </t>
  </si>
  <si>
    <t xml:space="preserve">شراء 10ك صابون </t>
  </si>
  <si>
    <t>شراء خضار + سكر (مرفق بيان)</t>
  </si>
  <si>
    <t xml:space="preserve">شراء 1ك سكر </t>
  </si>
  <si>
    <t xml:space="preserve">حساب تصليح بوتجازات المطبخ </t>
  </si>
  <si>
    <t xml:space="preserve">سلفة ايهاب احمد عبد الحميد تخصم من راتب نوفمبر </t>
  </si>
  <si>
    <t xml:space="preserve">شراء برجر + عيش برجر </t>
  </si>
  <si>
    <t xml:space="preserve">شراء بكرة سلوتب </t>
  </si>
  <si>
    <t>من حساب مورد ضانى متبقى (500)</t>
  </si>
  <si>
    <t xml:space="preserve">من حساب مورد اسماك مصطفى عبد الغنى </t>
  </si>
  <si>
    <t>عمولة ا. كمال راف الله عن مجموعات 17/11+24/11</t>
  </si>
  <si>
    <t xml:space="preserve">ايجار شقة سكن الموظفين بشكشوك </t>
  </si>
  <si>
    <t>من حساب فرح 30/11/2023</t>
  </si>
  <si>
    <t xml:space="preserve">مجموعة كمال راف الله (1) 11845      مجموعة (2) 5270     </t>
  </si>
  <si>
    <t>حساب مجموعة غداء إيهاب 3100</t>
  </si>
  <si>
    <t xml:space="preserve">حساب فرقة مزمار استقبال المجموعات </t>
  </si>
  <si>
    <t>حساب زيارة شركة الرش (بدوى)</t>
  </si>
  <si>
    <t xml:space="preserve">حساب مراكب للمجموعات </t>
  </si>
  <si>
    <t xml:space="preserve">عمولة ا. احمد عبد الكريم عن مجموعات اليوم </t>
  </si>
  <si>
    <t xml:space="preserve">شراء مقاس زيت سيارة م. صلاح +40 ج قيمة شحن كشافات </t>
  </si>
  <si>
    <t>حساب الفرقة الاستعراضية (الاسطورة)</t>
  </si>
  <si>
    <t xml:space="preserve">حساب شراء 39 بالتة كانز + 2 فاتورة ماركت </t>
  </si>
  <si>
    <t xml:space="preserve">مصاريف صيانة سيارة م. صلاح </t>
  </si>
  <si>
    <t xml:space="preserve">بنزين سيارة م. صلاح </t>
  </si>
  <si>
    <t xml:space="preserve">شراء عدد 10 كرتونة بيض </t>
  </si>
  <si>
    <t xml:space="preserve">حساب شراء عدد 20 بط للمجموعات </t>
  </si>
  <si>
    <t xml:space="preserve">شراء عدد 20 لتر زيت </t>
  </si>
  <si>
    <t>حساب شراء عدد 5 جالون طحينة خام *1344</t>
  </si>
  <si>
    <t xml:space="preserve">حساب تطبيق عدد 5 سرفيس بمعرفة ا. محمد عبد الصادق </t>
  </si>
  <si>
    <t xml:space="preserve">شراء صابون سائل </t>
  </si>
  <si>
    <t xml:space="preserve">سلفة مارينا منير تخصم من راتب نوفمبر </t>
  </si>
  <si>
    <t xml:space="preserve">سلفة ميرنا ماجد تخصم من راتب نوفمبر </t>
  </si>
  <si>
    <t>شراء خضار ايام 25/26//</t>
  </si>
  <si>
    <t xml:space="preserve">شراء صابون حمامات </t>
  </si>
  <si>
    <t xml:space="preserve">شراء صابون سائل +ديتول + كلور </t>
  </si>
  <si>
    <t>شراء مواد بقالة (ارز + زيت )</t>
  </si>
  <si>
    <t xml:space="preserve">سلفة محمد احمد محمد قطب تخصم من راتب نوفمبر </t>
  </si>
  <si>
    <t xml:space="preserve">سلفة عمر فرزى تخصم من راتب نوفمبر </t>
  </si>
  <si>
    <t xml:space="preserve">سلفة حمدى عوض بليدى تخصم من راتب نوفمبر </t>
  </si>
  <si>
    <t xml:space="preserve">سلفة علاء حمدى عوض بليدى تخصم من راتب نوفمبر </t>
  </si>
  <si>
    <t>حساب مجموعة نادي الزهور</t>
  </si>
  <si>
    <t>حساب مجموعة النادي الأهلي (ا/أحمد عبدالكريم )</t>
  </si>
  <si>
    <t>إجماليات</t>
  </si>
  <si>
    <t>مقدم فرح يوم 20/4/2024 (28000) متبقي</t>
  </si>
  <si>
    <t xml:space="preserve">سلفة محمد شرف صالح تخصم من راتب نوفمبر </t>
  </si>
  <si>
    <t>حساب تريسكل نقل حديد سور منطقة الاطفال</t>
  </si>
  <si>
    <t xml:space="preserve">سلفة صايم عيد تخصم من راتب نوفمبر </t>
  </si>
  <si>
    <t>حساب تغيير عدد 4 اسطوانات غاز *190ج</t>
  </si>
  <si>
    <t xml:space="preserve">سلفة هناء عبد الناصر تخصم من راتب نوفمبر </t>
  </si>
  <si>
    <t xml:space="preserve">سلفة ايمن مفرح عبدالله تخصم من راتب نوفمبر </t>
  </si>
  <si>
    <t xml:space="preserve">شراء عدد1 علبة معطر جو </t>
  </si>
  <si>
    <t xml:space="preserve">حساب تاكسى نقل قطع غيار الغرف من الفيوم الى القرية </t>
  </si>
  <si>
    <t>16/11/2023</t>
  </si>
  <si>
    <t xml:space="preserve">سلفة احمد عبد الكريم تخصم من راتب نوفمبر </t>
  </si>
  <si>
    <t xml:space="preserve">حساب فرد مرافق رحلة وادى الريان جروب نادى الزهور </t>
  </si>
  <si>
    <t>شراء خضار ايام 28/11-29/11</t>
  </si>
  <si>
    <t xml:space="preserve">مصروفات نثرية سفر م. صلاح القاهرة </t>
  </si>
  <si>
    <t xml:space="preserve">شراء 4 حجارة للخزينة </t>
  </si>
  <si>
    <t xml:space="preserve">شراء عدد 10 لفة شريط لحام </t>
  </si>
  <si>
    <t xml:space="preserve">شراء عزل لمواسير الغرف </t>
  </si>
  <si>
    <t xml:space="preserve">حساب عدد يومين عامل المحارة </t>
  </si>
  <si>
    <t xml:space="preserve">اجرة تريسكل +حساب عامل تكسير +شيكارة جبس بعلم ا. محمد عبد الصادق </t>
  </si>
  <si>
    <t xml:space="preserve">حساب شراء 12 دفتر لقسم الامن </t>
  </si>
  <si>
    <t xml:space="preserve">باقى حساب فاتورة الماركت </t>
  </si>
  <si>
    <t xml:space="preserve">شراء ادوات مكتبية </t>
  </si>
  <si>
    <t>من حساب مصنعية السراميك واصل (45500)</t>
  </si>
  <si>
    <t>حساب تورتة فرح 29/11</t>
  </si>
  <si>
    <t>حساب عدد 2 تورتة فرحين 16/11(5دور)+فرح 9/11(3 دور)</t>
  </si>
  <si>
    <t xml:space="preserve">حساب كسح خزان الصرف الصحى </t>
  </si>
  <si>
    <t xml:space="preserve">شراء عدد 10شوال فحم شراء </t>
  </si>
  <si>
    <t xml:space="preserve">شراء عدد 10 كرتونة شيبسى </t>
  </si>
  <si>
    <t>حساب فرقة زفة فرح 29/11</t>
  </si>
  <si>
    <t xml:space="preserve">شراء عدد 5ك بن قهوة </t>
  </si>
  <si>
    <t>شراء مايونيز</t>
  </si>
  <si>
    <t>حساب شحن مرتجع بوردات بعلم ايهاب السواق</t>
  </si>
  <si>
    <t>من حساب مصطفى عكاشة من حساب الافراح متبقى حتى اليوم 57350</t>
  </si>
  <si>
    <t xml:space="preserve">حساب عامل كاجول ماركت </t>
  </si>
  <si>
    <t xml:space="preserve">سلفة عبدالله محمود رجب تخصم من راتب نوفمبر </t>
  </si>
  <si>
    <t>سلفة محمد حسين عمار تخصم من راتب نوفمبر</t>
  </si>
  <si>
    <t xml:space="preserve">سلفة محمد ميزار تخصم من راتب نوفمبر </t>
  </si>
  <si>
    <t xml:space="preserve">حساب مصنعية نقل مواتير غرف التبريد والتجميد </t>
  </si>
  <si>
    <t xml:space="preserve">شراء عدد1 تايمر + 2 حساس للوحات غرف التبريد والتجميد </t>
  </si>
  <si>
    <t xml:space="preserve">حساب شراء فاتورة بقالة (دقيق +ارز+زيت +استريتش +سلفر )مرفق فاتورة </t>
  </si>
  <si>
    <t>حساب شراء شاى باكت + ينسون +دبابيس ضغط</t>
  </si>
  <si>
    <t xml:space="preserve">شراء عدد 2 علبة بيرسول </t>
  </si>
  <si>
    <t>حساب تورتة فرح يوم 30/11</t>
  </si>
  <si>
    <t>حساب فرقة مزمار فرح 30/11</t>
  </si>
  <si>
    <t xml:space="preserve">حساب فاتورة قطع غيار غرف التبريد والتجميد </t>
  </si>
  <si>
    <t>شراء عدد 10 بط مجمد</t>
  </si>
  <si>
    <t>شراء قطع خلاطات المطبخ</t>
  </si>
  <si>
    <t xml:space="preserve">شراء شنط رابش </t>
  </si>
  <si>
    <t>رسوم نقابة المهن الموسيقية فرح 30/11</t>
  </si>
  <si>
    <t>حساب عدد 4 افراد امن كاجول فرح 30/11</t>
  </si>
  <si>
    <t>حساب كاميرا درون فرح 30/11</t>
  </si>
  <si>
    <t>حساب مسرح متنقل فرح 30/11</t>
  </si>
  <si>
    <t>حساب كراسى وتربيزات فرح 30/11 اكسترا</t>
  </si>
  <si>
    <t xml:space="preserve">حساب عدد 2 افراد كاجول ماركت </t>
  </si>
  <si>
    <t xml:space="preserve">سلفة محمد شرف تخصم من راتب نوفمبر </t>
  </si>
  <si>
    <t>حساب 8 افراد كاجول بمعرفة ا. محمد عبد الصادق</t>
  </si>
  <si>
    <t xml:space="preserve">حساب عدد 2 يومية مبيض محارة ليد ا. محمد عبد الصادق </t>
  </si>
  <si>
    <t>مقدم حجز فرح يوم 16/5/2023</t>
  </si>
  <si>
    <t>من حساب فرح  30/11/2023</t>
  </si>
  <si>
    <t>سرفيس</t>
  </si>
  <si>
    <t>ريسبشن / سرفيس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</si>
</sst>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[$-1010000]d/m/yyyy;@"/>
    <numFmt numFmtId="166" formatCode="_-&quot;ج.م.‏&quot;\ * #,##0.00_-;_-&quot;ج.م.‏&quot;\ * #,##0.00\-;_-&quot;ج.م.‏&quot;\ * &quot;-&quot;??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16"/>
      <color theme="1"/>
      <name val="Aptos"/>
      <family val="2"/>
      <charset val="178"/>
    </font>
    <font>
      <b/>
      <sz val="14"/>
      <color theme="1"/>
      <name val="Aptos"/>
      <family val="2"/>
      <charset val="178"/>
    </font>
    <font>
      <b/>
      <u/>
      <sz val="16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sz val="2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133">
    <xf numFmtId="0" fontId="0" fillId="0" borderId="0" xfId="0"/>
    <xf numFmtId="43" fontId="2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0" fillId="0" borderId="0" xfId="0" applyNumberFormat="1"/>
    <xf numFmtId="43" fontId="4" fillId="0" borderId="0" xfId="0" applyNumberFormat="1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4" fontId="6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8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/>
    <xf numFmtId="0" fontId="2" fillId="0" borderId="4" xfId="0" applyFont="1" applyBorder="1" applyAlignment="1">
      <alignment horizontal="center" vertical="center"/>
    </xf>
    <xf numFmtId="43" fontId="2" fillId="0" borderId="13" xfId="1" applyFont="1" applyBorder="1" applyAlignment="1">
      <alignment horizontal="center" vertical="center"/>
    </xf>
    <xf numFmtId="43" fontId="2" fillId="0" borderId="15" xfId="1" applyFont="1" applyBorder="1" applyAlignment="1">
      <alignment horizontal="center" vertical="center"/>
    </xf>
    <xf numFmtId="164" fontId="2" fillId="0" borderId="15" xfId="1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43" fontId="16" fillId="0" borderId="12" xfId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/>
    </xf>
    <xf numFmtId="164" fontId="16" fillId="0" borderId="1" xfId="1" applyNumberFormat="1" applyFont="1" applyBorder="1" applyAlignment="1">
      <alignment vertical="center"/>
    </xf>
    <xf numFmtId="164" fontId="17" fillId="0" borderId="1" xfId="1" applyNumberFormat="1" applyFont="1" applyBorder="1" applyAlignment="1">
      <alignment vertical="center"/>
    </xf>
    <xf numFmtId="43" fontId="17" fillId="0" borderId="12" xfId="1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8" fillId="0" borderId="1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/>
    </xf>
    <xf numFmtId="43" fontId="8" fillId="0" borderId="5" xfId="1" applyFont="1" applyBorder="1" applyAlignment="1">
      <alignment horizontal="center" vertical="center" wrapText="1"/>
    </xf>
    <xf numFmtId="43" fontId="8" fillId="0" borderId="3" xfId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43" fontId="2" fillId="2" borderId="1" xfId="1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43" fontId="6" fillId="0" borderId="10" xfId="1" applyFont="1" applyBorder="1" applyAlignment="1">
      <alignment horizontal="center" vertical="center" wrapText="1"/>
    </xf>
    <xf numFmtId="14" fontId="6" fillId="0" borderId="10" xfId="1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164" fontId="17" fillId="0" borderId="17" xfId="1" applyNumberFormat="1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43" fontId="16" fillId="0" borderId="13" xfId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3" fontId="16" fillId="0" borderId="15" xfId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164" fontId="16" fillId="0" borderId="18" xfId="1" applyNumberFormat="1" applyFont="1" applyBorder="1" applyAlignment="1">
      <alignment vertical="center"/>
    </xf>
    <xf numFmtId="43" fontId="9" fillId="0" borderId="12" xfId="1" applyFont="1" applyBorder="1" applyAlignment="1">
      <alignment horizontal="center" vertical="center"/>
    </xf>
    <xf numFmtId="43" fontId="20" fillId="0" borderId="1" xfId="1" applyFont="1" applyBorder="1" applyAlignment="1">
      <alignment horizontal="center" vertical="center"/>
    </xf>
    <xf numFmtId="14" fontId="6" fillId="0" borderId="21" xfId="1" applyNumberFormat="1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43" fontId="6" fillId="0" borderId="0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3" fontId="8" fillId="0" borderId="0" xfId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14" fontId="6" fillId="0" borderId="14" xfId="1" applyNumberFormat="1" applyFont="1" applyBorder="1" applyAlignment="1">
      <alignment horizontal="center" vertical="center" wrapText="1"/>
    </xf>
    <xf numFmtId="43" fontId="8" fillId="0" borderId="20" xfId="1" applyFont="1" applyBorder="1" applyAlignment="1">
      <alignment horizontal="center" vertical="center" wrapText="1"/>
    </xf>
    <xf numFmtId="14" fontId="6" fillId="0" borderId="16" xfId="1" applyNumberFormat="1" applyFont="1" applyBorder="1" applyAlignment="1">
      <alignment horizontal="center" vertical="center" wrapText="1"/>
    </xf>
    <xf numFmtId="14" fontId="6" fillId="0" borderId="17" xfId="1" applyNumberFormat="1" applyFont="1" applyBorder="1" applyAlignment="1">
      <alignment horizontal="center" vertical="center" wrapText="1"/>
    </xf>
    <xf numFmtId="43" fontId="6" fillId="0" borderId="17" xfId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3" fontId="8" fillId="0" borderId="17" xfId="1" applyFont="1" applyBorder="1" applyAlignment="1">
      <alignment horizontal="center" vertical="center" wrapText="1"/>
    </xf>
    <xf numFmtId="43" fontId="8" fillId="0" borderId="18" xfId="1" applyFont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4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43" fontId="21" fillId="0" borderId="1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4" fontId="8" fillId="0" borderId="23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14" fontId="2" fillId="0" borderId="10" xfId="1" applyNumberFormat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43" fontId="6" fillId="0" borderId="9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center" vertical="center" wrapText="1"/>
    </xf>
    <xf numFmtId="43" fontId="6" fillId="0" borderId="23" xfId="1" applyFont="1" applyBorder="1" applyAlignment="1">
      <alignment horizontal="center" vertical="center" wrapText="1"/>
    </xf>
    <xf numFmtId="43" fontId="6" fillId="0" borderId="24" xfId="1" applyFont="1" applyBorder="1" applyAlignment="1">
      <alignment horizontal="center" vertical="center" wrapText="1"/>
    </xf>
    <xf numFmtId="43" fontId="6" fillId="0" borderId="19" xfId="1" applyFont="1" applyBorder="1" applyAlignment="1">
      <alignment horizontal="center" vertical="center" wrapText="1"/>
    </xf>
    <xf numFmtId="14" fontId="7" fillId="0" borderId="8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4" fontId="6" fillId="0" borderId="19" xfId="1" applyNumberFormat="1" applyFont="1" applyBorder="1" applyAlignment="1">
      <alignment horizontal="center" vertical="center" wrapText="1"/>
    </xf>
    <xf numFmtId="14" fontId="6" fillId="0" borderId="10" xfId="1" applyNumberFormat="1" applyFont="1" applyBorder="1" applyAlignment="1">
      <alignment horizontal="center" vertical="center" wrapText="1"/>
    </xf>
  </cellXfs>
  <cellStyles count="3">
    <cellStyle name="Comma" xfId="1" builtinId="3"/>
    <cellStyle name="Currency 2" xfId="2" xr:uid="{0CE9A9EB-1FDE-4DF4-8564-1DD3885F67D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48"/>
  <sheetViews>
    <sheetView rightToLeft="1" topLeftCell="L2" zoomScale="71" zoomScaleNormal="71" workbookViewId="0">
      <pane ySplit="2" topLeftCell="A4" activePane="bottomLeft" state="frozen"/>
      <selection activeCell="H20" sqref="H20"/>
      <selection pane="bottomLeft" activeCell="S10" sqref="S10"/>
    </sheetView>
  </sheetViews>
  <sheetFormatPr defaultColWidth="19" defaultRowHeight="15" x14ac:dyDescent="0.25"/>
  <cols>
    <col min="1" max="1" width="20.42578125" bestFit="1" customWidth="1"/>
    <col min="2" max="2" width="11.140625" customWidth="1"/>
    <col min="4" max="4" width="41" bestFit="1" customWidth="1"/>
    <col min="6" max="6" width="82.85546875" bestFit="1" customWidth="1"/>
    <col min="9" max="9" width="26" bestFit="1" customWidth="1"/>
    <col min="31" max="33" width="19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05" t="s">
        <v>355</v>
      </c>
      <c r="B2" s="106"/>
      <c r="C2" s="106"/>
      <c r="D2" s="106"/>
      <c r="E2" s="107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4" customFormat="1" ht="63" x14ac:dyDescent="0.35">
      <c r="A3" s="22" t="s">
        <v>34</v>
      </c>
      <c r="B3" s="22" t="s">
        <v>435</v>
      </c>
      <c r="C3" s="97" t="s">
        <v>37</v>
      </c>
      <c r="D3" s="98"/>
      <c r="E3" s="22" t="s">
        <v>0</v>
      </c>
      <c r="F3" s="22" t="s">
        <v>38</v>
      </c>
      <c r="G3" s="22" t="s">
        <v>2</v>
      </c>
      <c r="H3" s="22" t="s">
        <v>9</v>
      </c>
      <c r="I3" s="22" t="s">
        <v>60</v>
      </c>
      <c r="J3" s="22" t="s">
        <v>7</v>
      </c>
      <c r="K3" s="22" t="s">
        <v>14</v>
      </c>
      <c r="L3" s="22" t="s">
        <v>61</v>
      </c>
      <c r="M3" s="22" t="s">
        <v>29</v>
      </c>
      <c r="N3" s="22" t="s">
        <v>8</v>
      </c>
      <c r="O3" s="22" t="s">
        <v>10</v>
      </c>
      <c r="P3" s="22" t="s">
        <v>17</v>
      </c>
      <c r="Q3" s="22" t="s">
        <v>15</v>
      </c>
      <c r="R3" s="23" t="s">
        <v>19</v>
      </c>
      <c r="S3" s="23" t="s">
        <v>16</v>
      </c>
      <c r="T3" s="22" t="s">
        <v>20</v>
      </c>
      <c r="U3" s="22" t="s">
        <v>21</v>
      </c>
      <c r="V3" s="22" t="s">
        <v>22</v>
      </c>
      <c r="W3" s="22" t="s">
        <v>23</v>
      </c>
      <c r="X3" s="22" t="s">
        <v>24</v>
      </c>
      <c r="Y3" s="22" t="s">
        <v>30</v>
      </c>
      <c r="Z3" s="23" t="s">
        <v>35</v>
      </c>
      <c r="AA3" s="22" t="s">
        <v>36</v>
      </c>
      <c r="AB3" s="22" t="s">
        <v>45</v>
      </c>
      <c r="AC3" s="22" t="s">
        <v>46</v>
      </c>
      <c r="AD3" s="22" t="s">
        <v>47</v>
      </c>
      <c r="AE3" s="22" t="s">
        <v>178</v>
      </c>
      <c r="AF3" s="22" t="s">
        <v>251</v>
      </c>
      <c r="AG3" s="22" t="s">
        <v>252</v>
      </c>
      <c r="AH3" s="22" t="s">
        <v>253</v>
      </c>
      <c r="AI3" s="22" t="s">
        <v>50</v>
      </c>
      <c r="AJ3" s="22" t="s">
        <v>56</v>
      </c>
      <c r="AK3" s="22" t="s">
        <v>55</v>
      </c>
      <c r="AL3" s="22" t="s">
        <v>54</v>
      </c>
      <c r="AM3" s="22" t="s">
        <v>63</v>
      </c>
      <c r="AN3" s="22" t="s">
        <v>254</v>
      </c>
      <c r="AO3" s="22" t="s">
        <v>179</v>
      </c>
      <c r="AP3" s="22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v>36063.5</v>
      </c>
      <c r="F4" s="90" t="s">
        <v>66</v>
      </c>
      <c r="G4" s="42">
        <f>SUM(H4:AP4)</f>
        <v>6000</v>
      </c>
      <c r="H4" s="42"/>
      <c r="I4" s="44"/>
      <c r="J4" s="44"/>
      <c r="K4" s="44"/>
      <c r="L4" s="44"/>
      <c r="M4" s="42">
        <v>6000</v>
      </c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90" t="s">
        <v>67</v>
      </c>
      <c r="G5" s="42">
        <f t="shared" ref="G5:G37" si="0">SUM(H5:AP5)</f>
        <v>1000</v>
      </c>
      <c r="H5" s="42"/>
      <c r="I5" s="44"/>
      <c r="J5" s="44"/>
      <c r="K5" s="44"/>
      <c r="L5" s="44"/>
      <c r="M5" s="42">
        <v>1000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90" t="s">
        <v>68</v>
      </c>
      <c r="G6" s="42">
        <f t="shared" si="0"/>
        <v>2405</v>
      </c>
      <c r="H6" s="42"/>
      <c r="I6" s="44"/>
      <c r="J6" s="44"/>
      <c r="K6" s="44"/>
      <c r="L6" s="44"/>
      <c r="M6" s="42"/>
      <c r="N6" s="42">
        <v>2405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90" t="s">
        <v>69</v>
      </c>
      <c r="G7" s="42">
        <f t="shared" si="0"/>
        <v>285.75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>
        <v>285.75</v>
      </c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120</v>
      </c>
      <c r="C8" s="99" t="s">
        <v>11</v>
      </c>
      <c r="D8" s="15" t="s">
        <v>31</v>
      </c>
      <c r="E8" s="42">
        <v>120</v>
      </c>
      <c r="F8" s="90" t="s">
        <v>70</v>
      </c>
      <c r="G8" s="42">
        <f t="shared" si="0"/>
        <v>14520</v>
      </c>
      <c r="H8" s="42"/>
      <c r="I8" s="44"/>
      <c r="J8" s="44"/>
      <c r="K8" s="44"/>
      <c r="L8" s="44"/>
      <c r="M8" s="42"/>
      <c r="N8" s="42">
        <v>14520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90" t="s">
        <v>71</v>
      </c>
      <c r="G9" s="42">
        <f t="shared" si="0"/>
        <v>340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>
        <v>340</v>
      </c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90" t="s">
        <v>72</v>
      </c>
      <c r="G10" s="42">
        <f t="shared" si="0"/>
        <v>2150</v>
      </c>
      <c r="H10" s="42"/>
      <c r="I10" s="44"/>
      <c r="J10" s="44"/>
      <c r="K10" s="44"/>
      <c r="L10" s="44"/>
      <c r="M10" s="42">
        <v>2150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90" t="s">
        <v>73</v>
      </c>
      <c r="G11" s="42">
        <f t="shared" si="0"/>
        <v>5000</v>
      </c>
      <c r="H11" s="42"/>
      <c r="I11" s="44"/>
      <c r="J11" s="44"/>
      <c r="K11" s="44"/>
      <c r="L11" s="44"/>
      <c r="M11" s="42">
        <v>5000</v>
      </c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90" t="s">
        <v>74</v>
      </c>
      <c r="G12" s="42">
        <f t="shared" si="0"/>
        <v>5000</v>
      </c>
      <c r="H12" s="42"/>
      <c r="I12" s="44"/>
      <c r="J12" s="44"/>
      <c r="K12" s="44"/>
      <c r="L12" s="44"/>
      <c r="M12" s="42">
        <v>5000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300</v>
      </c>
      <c r="C13" s="99" t="s">
        <v>42</v>
      </c>
      <c r="D13" s="15" t="s">
        <v>43</v>
      </c>
      <c r="E13" s="42">
        <v>300</v>
      </c>
      <c r="F13" s="1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25.5" customHeight="1" x14ac:dyDescent="0.25">
      <c r="A14" s="8"/>
      <c r="B14" s="104"/>
      <c r="C14" s="100"/>
      <c r="D14" s="15" t="s">
        <v>44</v>
      </c>
      <c r="E14" s="1"/>
      <c r="F14" s="1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5.5" customHeight="1" x14ac:dyDescent="0.25">
      <c r="A15" s="8"/>
      <c r="B15" s="8"/>
      <c r="C15" s="1"/>
      <c r="D15" s="15" t="s">
        <v>39</v>
      </c>
      <c r="E15" s="1">
        <v>35000</v>
      </c>
      <c r="F15" s="1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5.5" customHeight="1" x14ac:dyDescent="0.25">
      <c r="A16" s="8"/>
      <c r="B16" s="8"/>
      <c r="C16" s="1"/>
      <c r="D16" s="15" t="s">
        <v>62</v>
      </c>
      <c r="E16" s="1"/>
      <c r="F16" s="1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25.5" customHeight="1" x14ac:dyDescent="0.25">
      <c r="A17" s="8"/>
      <c r="B17" s="8"/>
      <c r="C17" s="1"/>
      <c r="D17" s="15" t="s">
        <v>33</v>
      </c>
      <c r="E17" s="1"/>
      <c r="F17" s="1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5.5" customHeight="1" x14ac:dyDescent="0.25">
      <c r="A18" s="8"/>
      <c r="B18" s="8"/>
      <c r="C18" s="1"/>
      <c r="D18" s="15" t="s">
        <v>48</v>
      </c>
      <c r="E18" s="1"/>
      <c r="F18" s="1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8"/>
      <c r="C19" s="1"/>
      <c r="D19" s="15" t="s">
        <v>40</v>
      </c>
      <c r="E19" s="1"/>
      <c r="F19" s="1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415</v>
      </c>
      <c r="F21" s="1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52"/>
      <c r="E36" s="1"/>
      <c r="F36" s="1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71898.5</v>
      </c>
      <c r="F38" s="12"/>
      <c r="G38" s="42">
        <f>SUM(G4:G37)</f>
        <v>36700.75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19150</v>
      </c>
      <c r="N38" s="42">
        <f t="shared" si="1"/>
        <v>16925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340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285.75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2" t="s">
        <v>3</v>
      </c>
      <c r="B41" s="28"/>
      <c r="C41" s="36">
        <f>+E38</f>
        <v>71898.5</v>
      </c>
      <c r="D41" s="29"/>
    </row>
    <row r="42" spans="1:42" ht="46.5" customHeight="1" x14ac:dyDescent="0.25">
      <c r="A42" s="33" t="s">
        <v>4</v>
      </c>
      <c r="B42" s="21"/>
      <c r="C42" s="37">
        <f>G38</f>
        <v>36700.75</v>
      </c>
      <c r="D42" s="30"/>
    </row>
    <row r="43" spans="1:42" ht="46.5" customHeight="1" x14ac:dyDescent="0.25">
      <c r="A43" s="33" t="s">
        <v>5</v>
      </c>
      <c r="B43" s="21"/>
      <c r="C43" s="38">
        <f>+C41-C42</f>
        <v>35197.75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F2:R2"/>
    <mergeCell ref="A38:D38"/>
    <mergeCell ref="C3:D3"/>
    <mergeCell ref="C13:C14"/>
    <mergeCell ref="C5:C7"/>
    <mergeCell ref="B5:B7"/>
    <mergeCell ref="B8:B9"/>
    <mergeCell ref="B13:B14"/>
    <mergeCell ref="C8:C9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P48"/>
  <sheetViews>
    <sheetView rightToLeft="1" topLeftCell="A2" zoomScale="70" zoomScaleNormal="70" workbookViewId="0">
      <pane xSplit="6" ySplit="2" topLeftCell="V4" activePane="bottomRight" state="frozen"/>
      <selection activeCell="H20" sqref="H20"/>
      <selection pane="topRight" activeCell="H20" sqref="H20"/>
      <selection pane="bottomLeft" activeCell="H20" sqref="H20"/>
      <selection pane="bottomRight" activeCell="H20" sqref="H20"/>
    </sheetView>
  </sheetViews>
  <sheetFormatPr defaultColWidth="19" defaultRowHeight="15" x14ac:dyDescent="0.25"/>
  <cols>
    <col min="1" max="1" width="20.7109375" bestFit="1" customWidth="1"/>
    <col min="2" max="2" width="43.42578125" bestFit="1" customWidth="1"/>
    <col min="4" max="4" width="41" bestFit="1" customWidth="1"/>
    <col min="6" max="6" width="72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'9'!C43</f>
        <v>2442.25</v>
      </c>
      <c r="F4" s="15" t="s">
        <v>156</v>
      </c>
      <c r="G4" s="42">
        <f>SUM(H4:AP4)</f>
        <v>500</v>
      </c>
      <c r="H4" s="42"/>
      <c r="I4" s="44"/>
      <c r="J4" s="44"/>
      <c r="K4" s="44"/>
      <c r="L4" s="44"/>
      <c r="M4" s="42"/>
      <c r="N4" s="42"/>
      <c r="O4" s="42"/>
      <c r="P4" s="42"/>
      <c r="Q4" s="42">
        <v>500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15" t="s">
        <v>210</v>
      </c>
      <c r="G5" s="42">
        <f t="shared" ref="G5:G37" si="0">SUM(H5:AP5)</f>
        <v>90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>
        <v>90</v>
      </c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15" t="s">
        <v>211</v>
      </c>
      <c r="G6" s="42">
        <f t="shared" si="0"/>
        <v>44</v>
      </c>
      <c r="H6" s="42"/>
      <c r="I6" s="44"/>
      <c r="J6" s="44"/>
      <c r="K6" s="44"/>
      <c r="L6" s="44"/>
      <c r="M6" s="42"/>
      <c r="N6" s="42">
        <v>44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 t="s">
        <v>212</v>
      </c>
      <c r="G7" s="42">
        <f t="shared" si="0"/>
        <v>500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>
        <v>500</v>
      </c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2250</v>
      </c>
      <c r="C8" s="99" t="s">
        <v>11</v>
      </c>
      <c r="D8" s="15" t="s">
        <v>31</v>
      </c>
      <c r="E8" s="42">
        <v>2010</v>
      </c>
      <c r="F8" s="15" t="s">
        <v>213</v>
      </c>
      <c r="G8" s="42">
        <f t="shared" si="0"/>
        <v>1000</v>
      </c>
      <c r="H8" s="42"/>
      <c r="I8" s="44"/>
      <c r="J8" s="44"/>
      <c r="K8" s="44"/>
      <c r="L8" s="44"/>
      <c r="M8" s="42"/>
      <c r="N8" s="42"/>
      <c r="O8" s="42"/>
      <c r="P8" s="42"/>
      <c r="Q8" s="42">
        <v>1000</v>
      </c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240</v>
      </c>
      <c r="F9" s="15" t="s">
        <v>214</v>
      </c>
      <c r="G9" s="42">
        <f t="shared" si="0"/>
        <v>3010</v>
      </c>
      <c r="H9" s="42"/>
      <c r="I9" s="44"/>
      <c r="J9" s="44"/>
      <c r="K9" s="44"/>
      <c r="L9" s="44"/>
      <c r="M9" s="42"/>
      <c r="N9" s="42">
        <v>3010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 t="s">
        <v>215</v>
      </c>
      <c r="G10" s="42">
        <f t="shared" si="0"/>
        <v>150</v>
      </c>
      <c r="H10" s="42"/>
      <c r="I10" s="44"/>
      <c r="J10" s="44"/>
      <c r="K10" s="44"/>
      <c r="L10" s="44"/>
      <c r="M10" s="42"/>
      <c r="N10" s="42">
        <v>150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29185</v>
      </c>
      <c r="C11" s="99" t="s">
        <v>18</v>
      </c>
      <c r="D11" s="15" t="s">
        <v>27</v>
      </c>
      <c r="E11" s="42">
        <v>24880</v>
      </c>
      <c r="F11" s="15" t="s">
        <v>216</v>
      </c>
      <c r="G11" s="42">
        <f t="shared" si="0"/>
        <v>100</v>
      </c>
      <c r="H11" s="42"/>
      <c r="I11" s="44"/>
      <c r="J11" s="44"/>
      <c r="K11" s="44"/>
      <c r="L11" s="44"/>
      <c r="M11" s="42"/>
      <c r="N11" s="42">
        <v>100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4305</v>
      </c>
      <c r="F12" s="15" t="s">
        <v>217</v>
      </c>
      <c r="G12" s="42">
        <f t="shared" si="0"/>
        <v>500</v>
      </c>
      <c r="H12" s="42"/>
      <c r="I12" s="44"/>
      <c r="J12" s="44"/>
      <c r="K12" s="44"/>
      <c r="L12" s="44">
        <v>500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1300</v>
      </c>
      <c r="C13" s="99" t="s">
        <v>42</v>
      </c>
      <c r="D13" s="15" t="s">
        <v>43</v>
      </c>
      <c r="E13" s="42">
        <v>1000</v>
      </c>
      <c r="F13" s="15" t="s">
        <v>218</v>
      </c>
      <c r="G13" s="42">
        <f t="shared" si="0"/>
        <v>390</v>
      </c>
      <c r="H13" s="42"/>
      <c r="I13" s="44"/>
      <c r="J13" s="44"/>
      <c r="K13" s="44"/>
      <c r="L13" s="44"/>
      <c r="M13" s="42"/>
      <c r="N13" s="42">
        <v>390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300</v>
      </c>
      <c r="F14" s="15" t="s">
        <v>219</v>
      </c>
      <c r="G14" s="42">
        <f t="shared" si="0"/>
        <v>2000</v>
      </c>
      <c r="H14" s="42"/>
      <c r="I14" s="44"/>
      <c r="J14" s="44"/>
      <c r="K14" s="44"/>
      <c r="L14" s="44"/>
      <c r="M14" s="42">
        <v>2000</v>
      </c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5" t="s">
        <v>220</v>
      </c>
      <c r="G15" s="42">
        <f t="shared" si="0"/>
        <v>4000</v>
      </c>
      <c r="H15" s="42"/>
      <c r="I15" s="44"/>
      <c r="J15" s="44"/>
      <c r="K15" s="44"/>
      <c r="L15" s="44"/>
      <c r="M15" s="42"/>
      <c r="N15" s="42">
        <v>4000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8"/>
      <c r="C16" s="1"/>
      <c r="D16" s="15" t="s">
        <v>49</v>
      </c>
      <c r="E16" s="1"/>
      <c r="F16" s="15" t="s">
        <v>221</v>
      </c>
      <c r="G16" s="42">
        <f t="shared" si="0"/>
        <v>161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>
        <v>161</v>
      </c>
    </row>
    <row r="17" spans="1:42" ht="65.25" customHeight="1" x14ac:dyDescent="0.25">
      <c r="A17" s="8"/>
      <c r="B17" s="8"/>
      <c r="C17" s="1"/>
      <c r="D17" s="15" t="s">
        <v>33</v>
      </c>
      <c r="E17" s="1"/>
      <c r="F17" s="15" t="s">
        <v>222</v>
      </c>
      <c r="G17" s="42">
        <f t="shared" si="0"/>
        <v>1750</v>
      </c>
      <c r="H17" s="42"/>
      <c r="I17" s="44"/>
      <c r="J17" s="44"/>
      <c r="K17" s="44"/>
      <c r="L17" s="44"/>
      <c r="M17" s="42"/>
      <c r="N17" s="42">
        <v>1750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5" t="s">
        <v>223</v>
      </c>
      <c r="G18" s="42">
        <f t="shared" si="0"/>
        <v>130</v>
      </c>
      <c r="H18" s="42"/>
      <c r="I18" s="44"/>
      <c r="J18" s="44"/>
      <c r="K18" s="44"/>
      <c r="L18" s="44"/>
      <c r="M18" s="42"/>
      <c r="N18" s="42"/>
      <c r="O18" s="42"/>
      <c r="P18" s="42"/>
      <c r="Q18" s="42">
        <v>130</v>
      </c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5" t="s">
        <v>89</v>
      </c>
      <c r="G19" s="42">
        <f t="shared" si="0"/>
        <v>470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>
        <v>470</v>
      </c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5" t="s">
        <v>224</v>
      </c>
      <c r="G20" s="42">
        <f t="shared" si="0"/>
        <v>1355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>
        <v>1355</v>
      </c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680</v>
      </c>
      <c r="F21" s="15" t="s">
        <v>225</v>
      </c>
      <c r="G21" s="42">
        <f t="shared" si="0"/>
        <v>286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>
        <v>286</v>
      </c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 t="s">
        <v>232</v>
      </c>
      <c r="C22" s="1"/>
      <c r="D22" s="15" t="s">
        <v>75</v>
      </c>
      <c r="E22" s="1">
        <v>5000</v>
      </c>
      <c r="F22" s="15" t="s">
        <v>226</v>
      </c>
      <c r="G22" s="42">
        <f t="shared" si="0"/>
        <v>1300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>
        <v>1300</v>
      </c>
      <c r="AL22" s="42"/>
      <c r="AM22" s="42"/>
      <c r="AN22" s="42"/>
      <c r="AO22" s="42"/>
      <c r="AP22" s="42"/>
    </row>
    <row r="23" spans="1:42" ht="25.5" customHeight="1" x14ac:dyDescent="0.25">
      <c r="A23" s="8"/>
      <c r="B23" s="8" t="s">
        <v>233</v>
      </c>
      <c r="C23" s="1"/>
      <c r="D23" s="15" t="s">
        <v>124</v>
      </c>
      <c r="E23" s="1">
        <v>3550</v>
      </c>
      <c r="F23" s="15" t="s">
        <v>227</v>
      </c>
      <c r="G23" s="42">
        <f t="shared" si="0"/>
        <v>2075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>
        <v>2075</v>
      </c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5" t="s">
        <v>228</v>
      </c>
      <c r="G24" s="42">
        <f t="shared" si="0"/>
        <v>50</v>
      </c>
      <c r="H24" s="42"/>
      <c r="I24" s="44"/>
      <c r="J24" s="44"/>
      <c r="K24" s="44"/>
      <c r="L24" s="44"/>
      <c r="M24" s="42"/>
      <c r="N24" s="42"/>
      <c r="O24" s="42"/>
      <c r="P24" s="42">
        <v>50</v>
      </c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5" t="s">
        <v>229</v>
      </c>
      <c r="G25" s="42">
        <f t="shared" si="0"/>
        <v>225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>
        <v>225</v>
      </c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5" t="s">
        <v>230</v>
      </c>
      <c r="G26" s="42">
        <f t="shared" si="0"/>
        <v>200</v>
      </c>
      <c r="H26" s="42"/>
      <c r="I26" s="44"/>
      <c r="J26" s="44"/>
      <c r="K26" s="44"/>
      <c r="L26" s="44"/>
      <c r="M26" s="42">
        <v>200</v>
      </c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5" t="s">
        <v>231</v>
      </c>
      <c r="G27" s="42">
        <f t="shared" si="0"/>
        <v>14135</v>
      </c>
      <c r="H27" s="42"/>
      <c r="I27" s="44"/>
      <c r="J27" s="44"/>
      <c r="K27" s="44"/>
      <c r="L27" s="44"/>
      <c r="M27" s="42">
        <v>14135</v>
      </c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5" t="s">
        <v>147</v>
      </c>
      <c r="G28" s="42">
        <f t="shared" si="0"/>
        <v>300</v>
      </c>
      <c r="H28" s="42"/>
      <c r="I28" s="44"/>
      <c r="J28" s="44">
        <v>300</v>
      </c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44407.25</v>
      </c>
      <c r="F38" s="12"/>
      <c r="G38" s="42">
        <f>SUM(G4:G37)</f>
        <v>34721</v>
      </c>
      <c r="H38" s="42">
        <f>SUM(H4:H37)</f>
        <v>0</v>
      </c>
      <c r="I38" s="42">
        <f>SUM(I4:I37)</f>
        <v>0</v>
      </c>
      <c r="J38" s="42">
        <f t="shared" ref="J38:AM38" si="1">SUM(J4:J37)</f>
        <v>300</v>
      </c>
      <c r="K38" s="42">
        <f t="shared" si="1"/>
        <v>0</v>
      </c>
      <c r="L38" s="42">
        <f t="shared" si="1"/>
        <v>500</v>
      </c>
      <c r="M38" s="42">
        <f t="shared" si="1"/>
        <v>16335</v>
      </c>
      <c r="N38" s="42">
        <f t="shared" si="1"/>
        <v>9444</v>
      </c>
      <c r="O38" s="42">
        <f t="shared" si="1"/>
        <v>0</v>
      </c>
      <c r="P38" s="42">
        <f t="shared" si="1"/>
        <v>50</v>
      </c>
      <c r="Q38" s="42">
        <f t="shared" si="1"/>
        <v>1630</v>
      </c>
      <c r="R38" s="42">
        <f t="shared" si="1"/>
        <v>0</v>
      </c>
      <c r="S38" s="42">
        <f t="shared" si="1"/>
        <v>0</v>
      </c>
      <c r="T38" s="42">
        <f t="shared" si="1"/>
        <v>225</v>
      </c>
      <c r="U38" s="42">
        <f t="shared" si="1"/>
        <v>500</v>
      </c>
      <c r="V38" s="42">
        <f t="shared" si="1"/>
        <v>470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90</v>
      </c>
      <c r="AD38" s="42">
        <f t="shared" si="1"/>
        <v>0</v>
      </c>
      <c r="AE38" s="42">
        <f t="shared" si="1"/>
        <v>1641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3375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161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44407.25</v>
      </c>
      <c r="D41" s="29"/>
    </row>
    <row r="42" spans="1:42" ht="46.5" customHeight="1" x14ac:dyDescent="0.25">
      <c r="A42" s="35" t="s">
        <v>4</v>
      </c>
      <c r="B42" s="21"/>
      <c r="C42" s="41">
        <f>G38</f>
        <v>34721</v>
      </c>
      <c r="D42" s="30"/>
    </row>
    <row r="43" spans="1:42" ht="46.5" customHeight="1" x14ac:dyDescent="0.25">
      <c r="A43" s="35" t="s">
        <v>5</v>
      </c>
      <c r="B43" s="21"/>
      <c r="C43" s="39">
        <f>+C41-C42</f>
        <v>9686.25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P48"/>
  <sheetViews>
    <sheetView rightToLeft="1" topLeftCell="J2" zoomScale="73" zoomScaleNormal="73" workbookViewId="0">
      <selection activeCell="H20" sqref="H20"/>
    </sheetView>
  </sheetViews>
  <sheetFormatPr defaultColWidth="19" defaultRowHeight="15" x14ac:dyDescent="0.25"/>
  <cols>
    <col min="1" max="1" width="21.28515625" bestFit="1" customWidth="1"/>
    <col min="2" max="2" width="14.5703125" bestFit="1" customWidth="1"/>
    <col min="4" max="4" width="55.5703125" bestFit="1" customWidth="1"/>
    <col min="6" max="6" width="75.140625" bestFit="1" customWidth="1"/>
    <col min="9" max="9" width="27.5703125" bestFit="1" customWidth="1"/>
    <col min="34" max="34" width="29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'10'!C43</f>
        <v>9686.25</v>
      </c>
      <c r="F4" s="49" t="s">
        <v>235</v>
      </c>
      <c r="G4" s="42">
        <f>SUM(H4:AP4)</f>
        <v>2000</v>
      </c>
      <c r="H4" s="42"/>
      <c r="I4" s="44"/>
      <c r="J4" s="44"/>
      <c r="K4" s="44"/>
      <c r="L4" s="44"/>
      <c r="M4" s="42">
        <v>2000</v>
      </c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22000</v>
      </c>
      <c r="C5" s="99" t="s">
        <v>13</v>
      </c>
      <c r="D5" s="15" t="s">
        <v>241</v>
      </c>
      <c r="E5" s="42">
        <v>5000</v>
      </c>
      <c r="F5" s="49" t="s">
        <v>236</v>
      </c>
      <c r="G5" s="42">
        <f t="shared" ref="G5:G37" si="0">SUM(H5:AP5)</f>
        <v>385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>
        <v>385</v>
      </c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240</v>
      </c>
      <c r="E6" s="42">
        <v>17000</v>
      </c>
      <c r="F6" s="49" t="s">
        <v>237</v>
      </c>
      <c r="G6" s="42">
        <f t="shared" si="0"/>
        <v>30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>
        <v>30</v>
      </c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238</v>
      </c>
      <c r="G7" s="42">
        <f t="shared" si="0"/>
        <v>380</v>
      </c>
      <c r="H7" s="42"/>
      <c r="I7" s="44"/>
      <c r="J7" s="44"/>
      <c r="K7" s="44"/>
      <c r="L7" s="44"/>
      <c r="M7" s="42"/>
      <c r="N7" s="42">
        <v>380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1030</v>
      </c>
      <c r="C8" s="99" t="s">
        <v>11</v>
      </c>
      <c r="D8" s="15" t="s">
        <v>31</v>
      </c>
      <c r="E8" s="42">
        <v>965</v>
      </c>
      <c r="F8" s="49" t="s">
        <v>239</v>
      </c>
      <c r="G8" s="42">
        <f t="shared" si="0"/>
        <v>500</v>
      </c>
      <c r="H8" s="42"/>
      <c r="I8" s="44"/>
      <c r="J8" s="44">
        <v>500</v>
      </c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65</v>
      </c>
      <c r="F9" s="15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4985</v>
      </c>
      <c r="C11" s="99" t="s">
        <v>18</v>
      </c>
      <c r="D11" s="15" t="s">
        <v>27</v>
      </c>
      <c r="E11" s="42">
        <v>1110</v>
      </c>
      <c r="F11" s="20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3875</v>
      </c>
      <c r="F12" s="20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350</v>
      </c>
      <c r="C13" s="99" t="s">
        <v>42</v>
      </c>
      <c r="D13" s="15" t="s">
        <v>43</v>
      </c>
      <c r="E13" s="42">
        <v>350</v>
      </c>
      <c r="F13" s="20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20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20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20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20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20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20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270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38321.25</v>
      </c>
      <c r="F38" s="12"/>
      <c r="G38" s="42">
        <f>SUM(G4:G37)</f>
        <v>3295</v>
      </c>
      <c r="H38" s="42">
        <f>SUM(H4:H37)</f>
        <v>0</v>
      </c>
      <c r="I38" s="42">
        <f>SUM(I4:I37)</f>
        <v>0</v>
      </c>
      <c r="J38" s="42">
        <f t="shared" ref="J38:AM38" si="1">SUM(J4:J37)</f>
        <v>500</v>
      </c>
      <c r="K38" s="42">
        <f t="shared" si="1"/>
        <v>0</v>
      </c>
      <c r="L38" s="42">
        <f t="shared" si="1"/>
        <v>0</v>
      </c>
      <c r="M38" s="42">
        <f t="shared" si="1"/>
        <v>2000</v>
      </c>
      <c r="N38" s="42">
        <f t="shared" si="1"/>
        <v>380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30</v>
      </c>
      <c r="U38" s="42">
        <f t="shared" si="1"/>
        <v>385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38321.25</v>
      </c>
      <c r="D41" s="29"/>
    </row>
    <row r="42" spans="1:42" ht="46.5" customHeight="1" x14ac:dyDescent="0.25">
      <c r="A42" s="35" t="s">
        <v>4</v>
      </c>
      <c r="B42" s="21"/>
      <c r="C42" s="41">
        <f>G38</f>
        <v>3295</v>
      </c>
      <c r="D42" s="30"/>
    </row>
    <row r="43" spans="1:42" ht="46.5" customHeight="1" x14ac:dyDescent="0.25">
      <c r="A43" s="35" t="s">
        <v>5</v>
      </c>
      <c r="B43" s="21"/>
      <c r="C43" s="39">
        <f>+C41-C42</f>
        <v>35026.25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P48"/>
  <sheetViews>
    <sheetView rightToLeft="1" topLeftCell="L2" zoomScale="70" zoomScaleNormal="70" workbookViewId="0">
      <selection activeCell="H20" sqref="H20"/>
    </sheetView>
  </sheetViews>
  <sheetFormatPr defaultColWidth="19" defaultRowHeight="15" x14ac:dyDescent="0.25"/>
  <cols>
    <col min="1" max="1" width="20.7109375" bestFit="1" customWidth="1"/>
    <col min="2" max="2" width="11.42578125" bestFit="1" customWidth="1"/>
    <col min="4" max="4" width="41" bestFit="1" customWidth="1"/>
    <col min="6" max="6" width="63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'11'!C43</f>
        <v>35026.25</v>
      </c>
      <c r="F4" s="15" t="s">
        <v>243</v>
      </c>
      <c r="G4" s="42">
        <f>SUM(H4:AP4)</f>
        <v>1964</v>
      </c>
      <c r="H4" s="42"/>
      <c r="I4" s="44"/>
      <c r="J4" s="44"/>
      <c r="K4" s="44"/>
      <c r="L4" s="44"/>
      <c r="M4" s="42"/>
      <c r="N4" s="42">
        <v>1964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15" t="s">
        <v>244</v>
      </c>
      <c r="G5" s="42">
        <f t="shared" ref="G5:G37" si="0">SUM(H5:AP5)</f>
        <v>500</v>
      </c>
      <c r="H5" s="42"/>
      <c r="I5" s="44"/>
      <c r="J5" s="44"/>
      <c r="K5" s="44"/>
      <c r="L5" s="44"/>
      <c r="M5" s="42"/>
      <c r="N5" s="42"/>
      <c r="O5" s="42"/>
      <c r="P5" s="42"/>
      <c r="Q5" s="42">
        <v>500</v>
      </c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15" t="s">
        <v>245</v>
      </c>
      <c r="G6" s="42">
        <f t="shared" si="0"/>
        <v>180</v>
      </c>
      <c r="H6" s="42"/>
      <c r="I6" s="44"/>
      <c r="J6" s="44"/>
      <c r="K6" s="44"/>
      <c r="L6" s="44"/>
      <c r="M6" s="42"/>
      <c r="N6" s="42">
        <v>180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 t="s">
        <v>246</v>
      </c>
      <c r="G7" s="42">
        <f t="shared" si="0"/>
        <v>130</v>
      </c>
      <c r="H7" s="42"/>
      <c r="I7" s="44"/>
      <c r="J7" s="44"/>
      <c r="K7" s="44"/>
      <c r="L7" s="44"/>
      <c r="M7" s="42"/>
      <c r="N7" s="42">
        <v>130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850</v>
      </c>
      <c r="C8" s="99" t="s">
        <v>11</v>
      </c>
      <c r="D8" s="15" t="s">
        <v>31</v>
      </c>
      <c r="E8" s="42">
        <v>495</v>
      </c>
      <c r="F8" s="15" t="s">
        <v>247</v>
      </c>
      <c r="G8" s="42">
        <f t="shared" si="0"/>
        <v>4940</v>
      </c>
      <c r="H8" s="42"/>
      <c r="I8" s="44"/>
      <c r="J8" s="44"/>
      <c r="K8" s="44"/>
      <c r="L8" s="44"/>
      <c r="M8" s="42">
        <v>4940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355</v>
      </c>
      <c r="F9" s="15" t="s">
        <v>248</v>
      </c>
      <c r="G9" s="42">
        <f t="shared" si="0"/>
        <v>982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>
        <v>982</v>
      </c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 t="s">
        <v>249</v>
      </c>
      <c r="G10" s="42">
        <f t="shared" si="0"/>
        <v>1000</v>
      </c>
      <c r="H10" s="42"/>
      <c r="I10" s="44"/>
      <c r="J10" s="44">
        <v>1000</v>
      </c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10520</v>
      </c>
      <c r="C11" s="99" t="s">
        <v>18</v>
      </c>
      <c r="D11" s="15" t="s">
        <v>27</v>
      </c>
      <c r="E11" s="42">
        <v>9820</v>
      </c>
      <c r="F11" s="20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700</v>
      </c>
      <c r="F12" s="20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200</v>
      </c>
      <c r="C13" s="99" t="s">
        <v>42</v>
      </c>
      <c r="D13" s="15" t="s">
        <v>43</v>
      </c>
      <c r="E13" s="42">
        <v>200</v>
      </c>
      <c r="F13" s="20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20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20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8"/>
      <c r="C16" s="1"/>
      <c r="D16" s="15" t="s">
        <v>49</v>
      </c>
      <c r="E16" s="1"/>
      <c r="F16" s="20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20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20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20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20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60</v>
      </c>
      <c r="F21" s="20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46656.25</v>
      </c>
      <c r="F38" s="12"/>
      <c r="G38" s="42">
        <f>SUM(G4:G37)</f>
        <v>9696</v>
      </c>
      <c r="H38" s="42">
        <f>SUM(H4:H37)</f>
        <v>0</v>
      </c>
      <c r="I38" s="42">
        <f>SUM(I4:I37)</f>
        <v>0</v>
      </c>
      <c r="J38" s="42">
        <f t="shared" ref="J38:AM38" si="1">SUM(J4:J37)</f>
        <v>1000</v>
      </c>
      <c r="K38" s="42">
        <f t="shared" si="1"/>
        <v>0</v>
      </c>
      <c r="L38" s="42">
        <f t="shared" si="1"/>
        <v>0</v>
      </c>
      <c r="M38" s="42">
        <f t="shared" si="1"/>
        <v>4940</v>
      </c>
      <c r="N38" s="42">
        <f t="shared" si="1"/>
        <v>2274</v>
      </c>
      <c r="O38" s="42">
        <f t="shared" si="1"/>
        <v>0</v>
      </c>
      <c r="P38" s="42">
        <f t="shared" si="1"/>
        <v>0</v>
      </c>
      <c r="Q38" s="42">
        <f t="shared" si="1"/>
        <v>500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982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46656.25</v>
      </c>
      <c r="D41" s="29"/>
    </row>
    <row r="42" spans="1:42" ht="46.5" customHeight="1" x14ac:dyDescent="0.25">
      <c r="A42" s="35" t="s">
        <v>4</v>
      </c>
      <c r="B42" s="21"/>
      <c r="C42" s="41">
        <f>G38</f>
        <v>9696</v>
      </c>
      <c r="D42" s="30"/>
    </row>
    <row r="43" spans="1:42" ht="46.5" customHeight="1" x14ac:dyDescent="0.25">
      <c r="A43" s="35" t="s">
        <v>5</v>
      </c>
      <c r="B43" s="21"/>
      <c r="C43" s="39">
        <f>+C41-C42</f>
        <v>36960.25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P48"/>
  <sheetViews>
    <sheetView rightToLeft="1" topLeftCell="L2" zoomScale="66" zoomScaleNormal="66" workbookViewId="0">
      <selection activeCell="I20" sqref="I20"/>
    </sheetView>
  </sheetViews>
  <sheetFormatPr defaultColWidth="19" defaultRowHeight="15" x14ac:dyDescent="0.25"/>
  <cols>
    <col min="1" max="1" width="20.42578125" bestFit="1" customWidth="1"/>
    <col min="2" max="2" width="11.42578125" bestFit="1" customWidth="1"/>
    <col min="4" max="4" width="56" bestFit="1" customWidth="1"/>
    <col min="6" max="6" width="62.28515625" bestFit="1" customWidth="1"/>
    <col min="9" max="9" width="26" bestFit="1" customWidth="1"/>
    <col min="34" max="34" width="28.425781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'12'!C43</f>
        <v>36960.25</v>
      </c>
      <c r="F4" s="86" t="s">
        <v>255</v>
      </c>
      <c r="G4" s="42">
        <f>SUM(H4:AP4)</f>
        <v>5000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>
        <v>5000</v>
      </c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10000</v>
      </c>
      <c r="C5" s="99" t="s">
        <v>13</v>
      </c>
      <c r="D5" s="15" t="s">
        <v>25</v>
      </c>
      <c r="E5" s="42"/>
      <c r="F5" s="86" t="s">
        <v>256</v>
      </c>
      <c r="G5" s="42">
        <f t="shared" ref="G5:G37" si="0">SUM(H5:AP5)</f>
        <v>80</v>
      </c>
      <c r="H5" s="42"/>
      <c r="I5" s="44"/>
      <c r="J5" s="44"/>
      <c r="K5" s="44"/>
      <c r="L5" s="44"/>
      <c r="M5" s="42"/>
      <c r="N5" s="42">
        <v>80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258</v>
      </c>
      <c r="E6" s="42">
        <v>10000</v>
      </c>
      <c r="F6" s="86" t="s">
        <v>257</v>
      </c>
      <c r="G6" s="42">
        <f t="shared" si="0"/>
        <v>10000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>
        <v>10000</v>
      </c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86" t="s">
        <v>219</v>
      </c>
      <c r="G7" s="42">
        <f t="shared" si="0"/>
        <v>3000</v>
      </c>
      <c r="H7" s="42"/>
      <c r="I7" s="44"/>
      <c r="J7" s="44"/>
      <c r="K7" s="44"/>
      <c r="L7" s="44"/>
      <c r="M7" s="42">
        <v>3000</v>
      </c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185</v>
      </c>
      <c r="C8" s="99" t="s">
        <v>11</v>
      </c>
      <c r="D8" s="15" t="s">
        <v>31</v>
      </c>
      <c r="E8" s="42"/>
      <c r="F8" s="15"/>
      <c r="G8" s="42">
        <f t="shared" si="0"/>
        <v>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185</v>
      </c>
      <c r="F9" s="15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16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16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3000</v>
      </c>
      <c r="C13" s="99" t="s">
        <v>42</v>
      </c>
      <c r="D13" s="15" t="s">
        <v>43</v>
      </c>
      <c r="E13" s="42"/>
      <c r="F13" s="16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3000</v>
      </c>
      <c r="F14" s="16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6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8"/>
      <c r="C16" s="1"/>
      <c r="D16" s="15" t="s">
        <v>49</v>
      </c>
      <c r="E16" s="1"/>
      <c r="F16" s="16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6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190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50335.25</v>
      </c>
      <c r="F38" s="12"/>
      <c r="G38" s="42">
        <f>SUM(G4:G37)</f>
        <v>18080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3000</v>
      </c>
      <c r="N38" s="42">
        <f t="shared" si="1"/>
        <v>80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10000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5000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50335.25</v>
      </c>
      <c r="D41" s="29"/>
    </row>
    <row r="42" spans="1:42" ht="46.5" customHeight="1" x14ac:dyDescent="0.25">
      <c r="A42" s="35" t="s">
        <v>4</v>
      </c>
      <c r="B42" s="21"/>
      <c r="C42" s="41">
        <f>G38</f>
        <v>18080</v>
      </c>
      <c r="D42" s="30"/>
    </row>
    <row r="43" spans="1:42" ht="46.5" customHeight="1" x14ac:dyDescent="0.25">
      <c r="A43" s="35" t="s">
        <v>5</v>
      </c>
      <c r="B43" s="21"/>
      <c r="C43" s="39">
        <f>+C41-C42</f>
        <v>32255.25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P46"/>
  <sheetViews>
    <sheetView rightToLeft="1" topLeftCell="H1" zoomScale="57" zoomScaleNormal="57" workbookViewId="0">
      <selection activeCell="F8" sqref="F8"/>
    </sheetView>
  </sheetViews>
  <sheetFormatPr defaultColWidth="20" defaultRowHeight="35.25" customHeight="1" x14ac:dyDescent="0.25"/>
  <cols>
    <col min="1" max="1" width="21" bestFit="1" customWidth="1"/>
    <col min="2" max="2" width="11.85546875" bestFit="1" customWidth="1"/>
    <col min="3" max="3" width="19.42578125" bestFit="1" customWidth="1"/>
    <col min="4" max="4" width="42.42578125" bestFit="1" customWidth="1"/>
    <col min="5" max="5" width="15.42578125" bestFit="1" customWidth="1"/>
    <col min="6" max="6" width="95.85546875" bestFit="1" customWidth="1"/>
    <col min="9" max="9" width="26.42578125" bestFit="1" customWidth="1"/>
    <col min="34" max="34" width="29" bestFit="1" customWidth="1"/>
  </cols>
  <sheetData>
    <row r="1" spans="1:42" ht="35.25" customHeight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35.25" customHeight="1" x14ac:dyDescent="0.25">
      <c r="A4" s="8"/>
      <c r="B4" s="8"/>
      <c r="C4" s="1"/>
      <c r="D4" s="15" t="s">
        <v>65</v>
      </c>
      <c r="E4" s="42">
        <f>'13'!C43</f>
        <v>32255.25</v>
      </c>
      <c r="F4" s="15" t="s">
        <v>291</v>
      </c>
      <c r="G4" s="42">
        <f>SUM(H4:AP4)</f>
        <v>-850</v>
      </c>
      <c r="H4" s="42">
        <v>-850</v>
      </c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35.2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15" t="s">
        <v>261</v>
      </c>
      <c r="G5" s="42">
        <f t="shared" ref="G5:G37" si="0">SUM(H5:AP5)</f>
        <v>500</v>
      </c>
      <c r="H5" s="42"/>
      <c r="I5" s="44"/>
      <c r="J5" s="44">
        <v>500</v>
      </c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35.25" customHeight="1" x14ac:dyDescent="0.25">
      <c r="A6" s="8"/>
      <c r="B6" s="103"/>
      <c r="C6" s="101"/>
      <c r="D6" s="15" t="s">
        <v>26</v>
      </c>
      <c r="E6" s="42"/>
      <c r="F6" s="15" t="s">
        <v>262</v>
      </c>
      <c r="G6" s="42">
        <f t="shared" si="0"/>
        <v>1320</v>
      </c>
      <c r="H6" s="42"/>
      <c r="I6" s="44"/>
      <c r="J6" s="44"/>
      <c r="K6" s="44"/>
      <c r="L6" s="44"/>
      <c r="M6" s="42">
        <v>1320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35.25" customHeight="1" x14ac:dyDescent="0.25">
      <c r="A7" s="8"/>
      <c r="B7" s="104"/>
      <c r="C7" s="100"/>
      <c r="D7" s="15" t="s">
        <v>64</v>
      </c>
      <c r="E7" s="42"/>
      <c r="F7" s="15" t="s">
        <v>263</v>
      </c>
      <c r="G7" s="42">
        <f t="shared" si="0"/>
        <v>30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>
        <v>30</v>
      </c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35.25" customHeight="1" x14ac:dyDescent="0.25">
      <c r="A8" s="8"/>
      <c r="B8" s="102">
        <f>E8+E9</f>
        <v>90</v>
      </c>
      <c r="C8" s="99" t="s">
        <v>11</v>
      </c>
      <c r="D8" s="15" t="s">
        <v>31</v>
      </c>
      <c r="E8" s="42">
        <v>90</v>
      </c>
      <c r="F8" s="15" t="s">
        <v>158</v>
      </c>
      <c r="G8" s="42">
        <f t="shared" si="0"/>
        <v>20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>
        <v>20</v>
      </c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35.25" customHeight="1" x14ac:dyDescent="0.25">
      <c r="A9" s="8"/>
      <c r="B9" s="104"/>
      <c r="C9" s="100"/>
      <c r="D9" s="15" t="s">
        <v>32</v>
      </c>
      <c r="E9" s="42"/>
      <c r="F9" s="15" t="s">
        <v>264</v>
      </c>
      <c r="G9" s="42">
        <f t="shared" si="0"/>
        <v>500</v>
      </c>
      <c r="H9" s="42"/>
      <c r="I9" s="44"/>
      <c r="J9" s="44"/>
      <c r="K9" s="44"/>
      <c r="L9" s="44"/>
      <c r="M9" s="42"/>
      <c r="N9" s="42"/>
      <c r="O9" s="42"/>
      <c r="P9" s="42"/>
      <c r="Q9" s="42">
        <v>500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35.25" customHeight="1" x14ac:dyDescent="0.25">
      <c r="A10" s="8"/>
      <c r="B10" s="8"/>
      <c r="C10" s="1"/>
      <c r="D10" s="15" t="s">
        <v>12</v>
      </c>
      <c r="E10" s="42"/>
      <c r="F10" s="15" t="s">
        <v>265</v>
      </c>
      <c r="G10" s="42">
        <f t="shared" si="0"/>
        <v>110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>
        <v>110</v>
      </c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35.25" customHeight="1" x14ac:dyDescent="0.25">
      <c r="A11" s="8"/>
      <c r="B11" s="102">
        <f>E11+E12</f>
        <v>510</v>
      </c>
      <c r="C11" s="99" t="s">
        <v>18</v>
      </c>
      <c r="D11" s="15" t="s">
        <v>27</v>
      </c>
      <c r="E11" s="42">
        <v>510</v>
      </c>
      <c r="F11" s="15" t="s">
        <v>266</v>
      </c>
      <c r="G11" s="42">
        <f t="shared" si="0"/>
        <v>100</v>
      </c>
      <c r="H11" s="42"/>
      <c r="I11" s="44"/>
      <c r="J11" s="44">
        <v>100</v>
      </c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35.25" customHeight="1" x14ac:dyDescent="0.25">
      <c r="A12" s="8"/>
      <c r="B12" s="104"/>
      <c r="C12" s="100"/>
      <c r="D12" s="15" t="s">
        <v>28</v>
      </c>
      <c r="E12" s="42"/>
      <c r="F12" s="15" t="s">
        <v>267</v>
      </c>
      <c r="G12" s="42">
        <f t="shared" si="0"/>
        <v>43</v>
      </c>
      <c r="H12" s="42"/>
      <c r="I12" s="44"/>
      <c r="J12" s="44"/>
      <c r="K12" s="44"/>
      <c r="L12" s="44"/>
      <c r="M12" s="42"/>
      <c r="N12" s="42">
        <v>43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35.2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15" t="s">
        <v>268</v>
      </c>
      <c r="G13" s="42">
        <f t="shared" si="0"/>
        <v>2500</v>
      </c>
      <c r="H13" s="42"/>
      <c r="I13" s="44"/>
      <c r="J13" s="44"/>
      <c r="K13" s="44"/>
      <c r="L13" s="44"/>
      <c r="M13" s="42">
        <v>2500</v>
      </c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35.25" customHeight="1" x14ac:dyDescent="0.25">
      <c r="A14" s="8"/>
      <c r="B14" s="104"/>
      <c r="C14" s="100"/>
      <c r="D14" s="15" t="s">
        <v>44</v>
      </c>
      <c r="E14" s="1"/>
      <c r="F14" s="15" t="s">
        <v>269</v>
      </c>
      <c r="G14" s="42">
        <f t="shared" si="0"/>
        <v>400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>
        <v>400</v>
      </c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35.25" customHeight="1" x14ac:dyDescent="0.25">
      <c r="A15" s="8"/>
      <c r="B15" s="8"/>
      <c r="C15" s="1"/>
      <c r="D15" s="15" t="s">
        <v>39</v>
      </c>
      <c r="E15" s="1"/>
      <c r="F15" s="15" t="s">
        <v>270</v>
      </c>
      <c r="G15" s="42">
        <f t="shared" si="0"/>
        <v>500</v>
      </c>
      <c r="H15" s="42"/>
      <c r="I15" s="44"/>
      <c r="J15" s="44"/>
      <c r="K15" s="44"/>
      <c r="L15" s="44"/>
      <c r="M15" s="42">
        <v>500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35.25" customHeight="1" x14ac:dyDescent="0.25">
      <c r="A16" s="8"/>
      <c r="B16" s="18"/>
      <c r="C16" s="1"/>
      <c r="D16" s="15" t="s">
        <v>62</v>
      </c>
      <c r="E16" s="1"/>
      <c r="F16" s="15" t="s">
        <v>271</v>
      </c>
      <c r="G16" s="42">
        <f t="shared" si="0"/>
        <v>1260</v>
      </c>
      <c r="H16" s="42"/>
      <c r="I16" s="44"/>
      <c r="J16" s="44"/>
      <c r="K16" s="44"/>
      <c r="L16" s="44"/>
      <c r="M16" s="42">
        <v>1260</v>
      </c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35.25" customHeight="1" x14ac:dyDescent="0.25">
      <c r="A17" s="8"/>
      <c r="B17" s="8"/>
      <c r="C17" s="1"/>
      <c r="D17" s="15" t="s">
        <v>33</v>
      </c>
      <c r="E17" s="1"/>
      <c r="F17" s="15" t="s">
        <v>272</v>
      </c>
      <c r="G17" s="42">
        <f t="shared" si="0"/>
        <v>200</v>
      </c>
      <c r="H17" s="42"/>
      <c r="I17" s="44"/>
      <c r="J17" s="44">
        <v>200</v>
      </c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35.25" customHeight="1" x14ac:dyDescent="0.25">
      <c r="A18" s="8"/>
      <c r="B18" s="18"/>
      <c r="C18" s="1"/>
      <c r="D18" s="15" t="s">
        <v>48</v>
      </c>
      <c r="E18" s="1"/>
      <c r="F18" s="15" t="s">
        <v>273</v>
      </c>
      <c r="G18" s="42">
        <f t="shared" si="0"/>
        <v>510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>
        <v>510</v>
      </c>
      <c r="AL18" s="42"/>
      <c r="AM18" s="42"/>
      <c r="AN18" s="42"/>
      <c r="AO18" s="42"/>
      <c r="AP18" s="42"/>
    </row>
    <row r="19" spans="1:42" ht="35.25" customHeight="1" x14ac:dyDescent="0.25">
      <c r="A19" s="8"/>
      <c r="B19" s="18"/>
      <c r="C19" s="1"/>
      <c r="D19" s="15" t="s">
        <v>40</v>
      </c>
      <c r="E19" s="1"/>
      <c r="F19" s="15" t="s">
        <v>274</v>
      </c>
      <c r="G19" s="42">
        <f t="shared" si="0"/>
        <v>500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>
        <v>500</v>
      </c>
      <c r="AL19" s="42"/>
      <c r="AM19" s="42"/>
      <c r="AN19" s="42"/>
      <c r="AO19" s="42"/>
      <c r="AP19" s="42"/>
    </row>
    <row r="20" spans="1:42" ht="35.25" customHeight="1" x14ac:dyDescent="0.25">
      <c r="A20" s="8"/>
      <c r="B20" s="8"/>
      <c r="C20" s="1"/>
      <c r="D20" s="15" t="s">
        <v>41</v>
      </c>
      <c r="E20" s="1"/>
      <c r="F20" s="15" t="s">
        <v>158</v>
      </c>
      <c r="G20" s="42">
        <f t="shared" si="0"/>
        <v>30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>
        <v>30</v>
      </c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35.25" customHeight="1" x14ac:dyDescent="0.25">
      <c r="A21" s="8"/>
      <c r="B21" s="8"/>
      <c r="C21" s="1"/>
      <c r="D21" s="15" t="s">
        <v>104</v>
      </c>
      <c r="E21" s="1">
        <v>200</v>
      </c>
      <c r="F21" s="15" t="s">
        <v>89</v>
      </c>
      <c r="G21" s="42">
        <f t="shared" si="0"/>
        <v>930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>
        <v>930</v>
      </c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35.25" customHeight="1" x14ac:dyDescent="0.25">
      <c r="A22" s="8"/>
      <c r="B22" s="8"/>
      <c r="C22" s="1"/>
      <c r="D22" s="15" t="s">
        <v>75</v>
      </c>
      <c r="E22" s="1"/>
      <c r="F22" s="15" t="s">
        <v>275</v>
      </c>
      <c r="G22" s="42">
        <f t="shared" si="0"/>
        <v>40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>
        <v>40</v>
      </c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35.25" customHeight="1" x14ac:dyDescent="0.25">
      <c r="A23" s="8"/>
      <c r="B23" s="8"/>
      <c r="C23" s="1"/>
      <c r="D23" s="15" t="s">
        <v>124</v>
      </c>
      <c r="E23" s="1"/>
      <c r="F23" s="15" t="s">
        <v>276</v>
      </c>
      <c r="G23" s="42">
        <f t="shared" si="0"/>
        <v>50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>
        <v>50</v>
      </c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35.2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35.2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35.2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35.2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35.2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35.2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35.2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35.2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35.2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35.2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35.2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35.2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35.2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35.2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35.25" customHeight="1" x14ac:dyDescent="0.25">
      <c r="A38" s="96" t="s">
        <v>1</v>
      </c>
      <c r="B38" s="96"/>
      <c r="C38" s="96"/>
      <c r="D38" s="96"/>
      <c r="E38" s="1">
        <f>SUM(E4:E37)</f>
        <v>33055.25</v>
      </c>
      <c r="F38" s="12"/>
      <c r="G38" s="42">
        <f>SUM(G4:G37)</f>
        <v>8693</v>
      </c>
      <c r="H38" s="42">
        <f>SUM(H4:H37)</f>
        <v>-850</v>
      </c>
      <c r="I38" s="42">
        <f>SUM(I4:I37)</f>
        <v>0</v>
      </c>
      <c r="J38" s="42">
        <f t="shared" ref="J38:AM38" si="1">SUM(J4:J37)</f>
        <v>800</v>
      </c>
      <c r="K38" s="42">
        <f t="shared" si="1"/>
        <v>0</v>
      </c>
      <c r="L38" s="42">
        <f t="shared" si="1"/>
        <v>0</v>
      </c>
      <c r="M38" s="42">
        <f t="shared" si="1"/>
        <v>5580</v>
      </c>
      <c r="N38" s="42">
        <f t="shared" si="1"/>
        <v>43</v>
      </c>
      <c r="O38" s="42">
        <f t="shared" si="1"/>
        <v>0</v>
      </c>
      <c r="P38" s="42">
        <f t="shared" si="1"/>
        <v>0</v>
      </c>
      <c r="Q38" s="42">
        <f t="shared" si="1"/>
        <v>500</v>
      </c>
      <c r="R38" s="42">
        <f t="shared" si="1"/>
        <v>0</v>
      </c>
      <c r="S38" s="42">
        <f t="shared" si="1"/>
        <v>0</v>
      </c>
      <c r="T38" s="42">
        <f t="shared" si="1"/>
        <v>200</v>
      </c>
      <c r="U38" s="42">
        <f t="shared" si="1"/>
        <v>0</v>
      </c>
      <c r="V38" s="42">
        <f t="shared" si="1"/>
        <v>980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400</v>
      </c>
      <c r="AA38" s="42">
        <f t="shared" si="1"/>
        <v>0</v>
      </c>
      <c r="AB38" s="42">
        <f t="shared" si="1"/>
        <v>0</v>
      </c>
      <c r="AC38" s="42">
        <f t="shared" si="1"/>
        <v>30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1010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5.25" customHeight="1" thickBot="1" x14ac:dyDescent="0.3"/>
    <row r="41" spans="1:42" ht="35.25" customHeight="1" x14ac:dyDescent="0.25">
      <c r="A41" s="34" t="s">
        <v>3</v>
      </c>
      <c r="B41" s="28"/>
      <c r="C41" s="40">
        <f>+E38</f>
        <v>33055.25</v>
      </c>
      <c r="D41" s="29"/>
    </row>
    <row r="42" spans="1:42" ht="35.25" customHeight="1" x14ac:dyDescent="0.25">
      <c r="A42" s="35" t="s">
        <v>4</v>
      </c>
      <c r="B42" s="21"/>
      <c r="C42" s="41">
        <f>G38</f>
        <v>8693</v>
      </c>
      <c r="D42" s="30"/>
    </row>
    <row r="43" spans="1:42" ht="35.25" customHeight="1" x14ac:dyDescent="0.25">
      <c r="A43" s="35" t="s">
        <v>5</v>
      </c>
      <c r="B43" s="21"/>
      <c r="C43" s="39">
        <f>+C41-C42</f>
        <v>24362.25</v>
      </c>
      <c r="D43" s="31"/>
    </row>
    <row r="46" spans="1:42" ht="35.25" customHeight="1" x14ac:dyDescent="0.25">
      <c r="Q46" t="s">
        <v>6</v>
      </c>
    </row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P48"/>
  <sheetViews>
    <sheetView rightToLeft="1" topLeftCell="K2" zoomScale="66" zoomScaleNormal="66" workbookViewId="0">
      <selection activeCell="H20" sqref="H20"/>
    </sheetView>
  </sheetViews>
  <sheetFormatPr defaultColWidth="19" defaultRowHeight="15" x14ac:dyDescent="0.25"/>
  <cols>
    <col min="1" max="1" width="20.42578125" bestFit="1" customWidth="1"/>
    <col min="2" max="2" width="11.42578125" bestFit="1" customWidth="1"/>
    <col min="4" max="4" width="41" bestFit="1" customWidth="1"/>
    <col min="6" max="6" width="80.42578125" bestFit="1" customWidth="1"/>
    <col min="9" max="9" width="26" bestFit="1" customWidth="1"/>
    <col min="34" max="34" width="28.425781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'14'!C43</f>
        <v>24362.25</v>
      </c>
      <c r="F4" s="49" t="s">
        <v>277</v>
      </c>
      <c r="G4" s="42">
        <f>SUM(H4:AP4)</f>
        <v>175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>
        <v>175</v>
      </c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278</v>
      </c>
      <c r="G5" s="42">
        <f t="shared" ref="G5:G37" si="0">SUM(H5:AP5)</f>
        <v>260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>
        <v>260</v>
      </c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279</v>
      </c>
      <c r="G6" s="42">
        <f t="shared" si="0"/>
        <v>50</v>
      </c>
      <c r="H6" s="42"/>
      <c r="I6" s="44"/>
      <c r="J6" s="44"/>
      <c r="K6" s="44"/>
      <c r="L6" s="44"/>
      <c r="M6" s="42">
        <v>50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280</v>
      </c>
      <c r="G7" s="42">
        <f t="shared" si="0"/>
        <v>320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>
        <v>320</v>
      </c>
      <c r="AN7" s="42"/>
      <c r="AO7" s="42"/>
      <c r="AP7" s="42"/>
    </row>
    <row r="8" spans="1:42" ht="25.5" customHeight="1" x14ac:dyDescent="0.25">
      <c r="A8" s="8"/>
      <c r="B8" s="102">
        <f>E8+E9</f>
        <v>0</v>
      </c>
      <c r="C8" s="99" t="s">
        <v>11</v>
      </c>
      <c r="D8" s="15" t="s">
        <v>31</v>
      </c>
      <c r="E8" s="42"/>
      <c r="F8" s="49" t="s">
        <v>281</v>
      </c>
      <c r="G8" s="42">
        <f t="shared" si="0"/>
        <v>2350</v>
      </c>
      <c r="H8" s="42"/>
      <c r="I8" s="44"/>
      <c r="J8" s="44"/>
      <c r="K8" s="44"/>
      <c r="L8" s="44"/>
      <c r="M8" s="42"/>
      <c r="N8" s="42">
        <v>2350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282</v>
      </c>
      <c r="G9" s="42">
        <f t="shared" si="0"/>
        <v>2000</v>
      </c>
      <c r="H9" s="42"/>
      <c r="I9" s="44"/>
      <c r="J9" s="44"/>
      <c r="K9" s="44"/>
      <c r="L9" s="44"/>
      <c r="M9" s="42">
        <v>2000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283</v>
      </c>
      <c r="G10" s="42">
        <f t="shared" si="0"/>
        <v>720</v>
      </c>
      <c r="H10" s="42"/>
      <c r="I10" s="44"/>
      <c r="J10" s="44"/>
      <c r="K10" s="44"/>
      <c r="L10" s="44"/>
      <c r="M10" s="42"/>
      <c r="N10" s="42">
        <v>720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49" t="s">
        <v>284</v>
      </c>
      <c r="G11" s="42">
        <f t="shared" si="0"/>
        <v>160</v>
      </c>
      <c r="H11" s="42"/>
      <c r="I11" s="44"/>
      <c r="J11" s="44"/>
      <c r="K11" s="44"/>
      <c r="L11" s="44"/>
      <c r="M11" s="42">
        <v>160</v>
      </c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49" t="s">
        <v>285</v>
      </c>
      <c r="G12" s="42">
        <f t="shared" si="0"/>
        <v>9090</v>
      </c>
      <c r="H12" s="42"/>
      <c r="I12" s="44"/>
      <c r="J12" s="44"/>
      <c r="K12" s="44"/>
      <c r="L12" s="44"/>
      <c r="M12" s="42"/>
      <c r="N12" s="42">
        <v>9090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49" t="s">
        <v>286</v>
      </c>
      <c r="G13" s="42">
        <f t="shared" si="0"/>
        <v>250</v>
      </c>
      <c r="H13" s="42"/>
      <c r="I13" s="44"/>
      <c r="J13" s="44"/>
      <c r="K13" s="44"/>
      <c r="L13" s="44"/>
      <c r="M13" s="42"/>
      <c r="N13" s="42"/>
      <c r="O13" s="42">
        <v>250</v>
      </c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40.5" customHeight="1" x14ac:dyDescent="0.25">
      <c r="A14" s="8"/>
      <c r="B14" s="104"/>
      <c r="C14" s="100"/>
      <c r="D14" s="15" t="s">
        <v>44</v>
      </c>
      <c r="E14" s="1"/>
      <c r="F14" s="49" t="s">
        <v>287</v>
      </c>
      <c r="G14" s="42">
        <f t="shared" si="0"/>
        <v>200</v>
      </c>
      <c r="H14" s="42"/>
      <c r="I14" s="44"/>
      <c r="J14" s="44">
        <v>200</v>
      </c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288</v>
      </c>
      <c r="G15" s="42">
        <f t="shared" si="0"/>
        <v>1000</v>
      </c>
      <c r="H15" s="42"/>
      <c r="I15" s="44"/>
      <c r="J15" s="44"/>
      <c r="K15" s="44"/>
      <c r="L15" s="44"/>
      <c r="M15" s="42"/>
      <c r="N15" s="42">
        <v>1000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289</v>
      </c>
      <c r="G16" s="42">
        <f t="shared" si="0"/>
        <v>1800</v>
      </c>
      <c r="H16" s="42"/>
      <c r="I16" s="44"/>
      <c r="J16" s="44"/>
      <c r="K16" s="44"/>
      <c r="L16" s="44"/>
      <c r="M16" s="42"/>
      <c r="N16" s="42">
        <v>1800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290</v>
      </c>
      <c r="G17" s="42">
        <f t="shared" si="0"/>
        <v>300</v>
      </c>
      <c r="H17" s="42"/>
      <c r="I17" s="44"/>
      <c r="J17" s="44"/>
      <c r="K17" s="44"/>
      <c r="L17" s="44"/>
      <c r="M17" s="42"/>
      <c r="N17" s="42"/>
      <c r="O17" s="42">
        <v>300</v>
      </c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50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24412.25</v>
      </c>
      <c r="F38" s="12"/>
      <c r="G38" s="42">
        <f>SUM(G4:G37)</f>
        <v>18675</v>
      </c>
      <c r="H38" s="42">
        <f>SUM(H4:H37)</f>
        <v>0</v>
      </c>
      <c r="I38" s="42">
        <f>SUM(I4:I37)</f>
        <v>0</v>
      </c>
      <c r="J38" s="42">
        <f t="shared" ref="J38:AM38" si="1">SUM(J4:J37)</f>
        <v>200</v>
      </c>
      <c r="K38" s="42">
        <f t="shared" si="1"/>
        <v>0</v>
      </c>
      <c r="L38" s="42">
        <f t="shared" si="1"/>
        <v>0</v>
      </c>
      <c r="M38" s="42">
        <f t="shared" si="1"/>
        <v>2210</v>
      </c>
      <c r="N38" s="42">
        <f t="shared" si="1"/>
        <v>14960</v>
      </c>
      <c r="O38" s="42">
        <f t="shared" si="1"/>
        <v>550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435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320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24412.25</v>
      </c>
      <c r="D41" s="29"/>
    </row>
    <row r="42" spans="1:42" ht="46.5" customHeight="1" x14ac:dyDescent="0.25">
      <c r="A42" s="35" t="s">
        <v>4</v>
      </c>
      <c r="B42" s="21"/>
      <c r="C42" s="41">
        <f>G38</f>
        <v>18675</v>
      </c>
      <c r="D42" s="30"/>
    </row>
    <row r="43" spans="1:42" ht="46.5" customHeight="1" x14ac:dyDescent="0.25">
      <c r="A43" s="35" t="s">
        <v>5</v>
      </c>
      <c r="B43" s="21"/>
      <c r="C43" s="39">
        <f>+C41-C42</f>
        <v>5737.25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P48"/>
  <sheetViews>
    <sheetView rightToLeft="1" topLeftCell="O2" zoomScale="77" zoomScaleNormal="77" workbookViewId="0">
      <selection activeCell="H20" sqref="H20"/>
    </sheetView>
  </sheetViews>
  <sheetFormatPr defaultColWidth="19" defaultRowHeight="15" x14ac:dyDescent="0.25"/>
  <cols>
    <col min="1" max="1" width="20.42578125" bestFit="1" customWidth="1"/>
    <col min="2" max="2" width="13" bestFit="1" customWidth="1"/>
    <col min="4" max="4" width="41" bestFit="1" customWidth="1"/>
    <col min="6" max="6" width="57.42578125" bestFit="1" customWidth="1"/>
    <col min="9" max="9" width="26.140625" bestFit="1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'15'!C43</f>
        <v>5737.25</v>
      </c>
      <c r="F4" s="15" t="s">
        <v>293</v>
      </c>
      <c r="G4" s="42">
        <f>SUM(H4:AP4)</f>
        <v>370</v>
      </c>
      <c r="H4" s="42"/>
      <c r="I4" s="44"/>
      <c r="J4" s="44"/>
      <c r="K4" s="44"/>
      <c r="L4" s="44"/>
      <c r="M4" s="42"/>
      <c r="N4" s="42">
        <v>370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3000</v>
      </c>
      <c r="C5" s="99" t="s">
        <v>13</v>
      </c>
      <c r="D5" s="15" t="s">
        <v>292</v>
      </c>
      <c r="E5" s="42">
        <v>3000</v>
      </c>
      <c r="F5" s="15" t="s">
        <v>294</v>
      </c>
      <c r="G5" s="42">
        <f t="shared" ref="G5:G37" si="0">SUM(H5:AP5)</f>
        <v>1345</v>
      </c>
      <c r="H5" s="42"/>
      <c r="I5" s="44"/>
      <c r="J5" s="44"/>
      <c r="K5" s="44"/>
      <c r="L5" s="44"/>
      <c r="M5" s="42"/>
      <c r="N5" s="42">
        <v>1345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15" t="s">
        <v>295</v>
      </c>
      <c r="G6" s="42">
        <f t="shared" si="0"/>
        <v>50</v>
      </c>
      <c r="H6" s="42"/>
      <c r="I6" s="44"/>
      <c r="J6" s="44"/>
      <c r="K6" s="44"/>
      <c r="L6" s="44"/>
      <c r="M6" s="42"/>
      <c r="N6" s="42">
        <v>50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20" t="s">
        <v>51</v>
      </c>
      <c r="E7" s="42"/>
      <c r="F7" s="15" t="s">
        <v>296</v>
      </c>
      <c r="G7" s="42">
        <f t="shared" si="0"/>
        <v>500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>
        <v>500</v>
      </c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1405</v>
      </c>
      <c r="C8" s="99" t="s">
        <v>11</v>
      </c>
      <c r="D8" s="15" t="s">
        <v>31</v>
      </c>
      <c r="E8" s="42">
        <v>1405</v>
      </c>
      <c r="F8" s="15" t="s">
        <v>297</v>
      </c>
      <c r="G8" s="42">
        <f t="shared" si="0"/>
        <v>100</v>
      </c>
      <c r="H8" s="42"/>
      <c r="I8" s="44"/>
      <c r="J8" s="44"/>
      <c r="K8" s="44"/>
      <c r="L8" s="44"/>
      <c r="M8" s="42"/>
      <c r="N8" s="42">
        <v>100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15" t="s">
        <v>298</v>
      </c>
      <c r="G9" s="42">
        <f t="shared" si="0"/>
        <v>1700</v>
      </c>
      <c r="H9" s="42"/>
      <c r="I9" s="44"/>
      <c r="J9" s="44"/>
      <c r="K9" s="44"/>
      <c r="L9" s="44"/>
      <c r="M9" s="42">
        <v>1700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>
        <v>230</v>
      </c>
      <c r="F10" s="15" t="s">
        <v>299</v>
      </c>
      <c r="G10" s="42">
        <f t="shared" si="0"/>
        <v>300</v>
      </c>
      <c r="H10" s="42"/>
      <c r="I10" s="44"/>
      <c r="J10" s="44">
        <v>300</v>
      </c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1120</v>
      </c>
      <c r="C11" s="99" t="s">
        <v>18</v>
      </c>
      <c r="D11" s="15" t="s">
        <v>27</v>
      </c>
      <c r="E11" s="42">
        <v>1120</v>
      </c>
      <c r="F11" s="15" t="s">
        <v>300</v>
      </c>
      <c r="G11" s="42">
        <f t="shared" si="0"/>
        <v>400</v>
      </c>
      <c r="H11" s="42"/>
      <c r="I11" s="44"/>
      <c r="J11" s="44">
        <v>400</v>
      </c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15" t="s">
        <v>113</v>
      </c>
      <c r="G12" s="42">
        <f t="shared" si="0"/>
        <v>100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>
        <v>100</v>
      </c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15" t="s">
        <v>301</v>
      </c>
      <c r="G13" s="42">
        <f t="shared" si="0"/>
        <v>300</v>
      </c>
      <c r="H13" s="42"/>
      <c r="I13" s="44"/>
      <c r="J13" s="44">
        <v>300</v>
      </c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15" t="s">
        <v>302</v>
      </c>
      <c r="G14" s="42">
        <f t="shared" si="0"/>
        <v>100</v>
      </c>
      <c r="H14" s="42"/>
      <c r="I14" s="44"/>
      <c r="J14" s="44"/>
      <c r="K14" s="44"/>
      <c r="L14" s="44">
        <v>100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5" t="s">
        <v>303</v>
      </c>
      <c r="G15" s="42">
        <f t="shared" si="0"/>
        <v>165</v>
      </c>
      <c r="H15" s="42"/>
      <c r="I15" s="44"/>
      <c r="J15" s="44"/>
      <c r="K15" s="44"/>
      <c r="L15" s="44"/>
      <c r="M15" s="42">
        <v>165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15" t="s">
        <v>304</v>
      </c>
      <c r="G16" s="42">
        <f t="shared" si="0"/>
        <v>1700</v>
      </c>
      <c r="H16" s="42"/>
      <c r="I16" s="44"/>
      <c r="J16" s="44"/>
      <c r="K16" s="44"/>
      <c r="L16" s="44"/>
      <c r="M16" s="42"/>
      <c r="N16" s="42">
        <v>1700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5" t="s">
        <v>305</v>
      </c>
      <c r="G17" s="42">
        <f t="shared" si="0"/>
        <v>1270</v>
      </c>
      <c r="H17" s="42"/>
      <c r="I17" s="44"/>
      <c r="J17" s="44"/>
      <c r="K17" s="44"/>
      <c r="L17" s="44"/>
      <c r="M17" s="42"/>
      <c r="N17" s="42">
        <v>1270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5" t="s">
        <v>306</v>
      </c>
      <c r="G18" s="42">
        <f t="shared" si="0"/>
        <v>1540</v>
      </c>
      <c r="H18" s="42"/>
      <c r="I18" s="44"/>
      <c r="J18" s="44"/>
      <c r="K18" s="44"/>
      <c r="L18" s="44"/>
      <c r="M18" s="42"/>
      <c r="N18" s="42">
        <v>1540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5" t="s">
        <v>307</v>
      </c>
      <c r="G19" s="42">
        <f t="shared" si="0"/>
        <v>500</v>
      </c>
      <c r="H19" s="42"/>
      <c r="I19" s="44"/>
      <c r="J19" s="44">
        <v>500</v>
      </c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>
        <v>648</v>
      </c>
      <c r="F20" s="15" t="s">
        <v>308</v>
      </c>
      <c r="G20" s="42">
        <f t="shared" si="0"/>
        <v>1000</v>
      </c>
      <c r="H20" s="42"/>
      <c r="I20" s="44"/>
      <c r="J20" s="44">
        <v>1000</v>
      </c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620</v>
      </c>
      <c r="F21" s="15" t="s">
        <v>309</v>
      </c>
      <c r="G21" s="42">
        <f t="shared" si="0"/>
        <v>500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>
        <v>500</v>
      </c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5" t="s">
        <v>310</v>
      </c>
      <c r="G22" s="42">
        <f t="shared" si="0"/>
        <v>30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>
        <v>30</v>
      </c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12760.25</v>
      </c>
      <c r="F38" s="12"/>
      <c r="G38" s="42">
        <f>SUM(G4:G37)</f>
        <v>11970</v>
      </c>
      <c r="H38" s="42">
        <f>SUM(H4:H37)</f>
        <v>0</v>
      </c>
      <c r="I38" s="42">
        <f>SUM(I4:I37)</f>
        <v>0</v>
      </c>
      <c r="J38" s="42">
        <f t="shared" ref="J38:AM38" si="1">SUM(J4:J37)</f>
        <v>2500</v>
      </c>
      <c r="K38" s="42">
        <f t="shared" si="1"/>
        <v>0</v>
      </c>
      <c r="L38" s="42">
        <f t="shared" si="1"/>
        <v>100</v>
      </c>
      <c r="M38" s="42">
        <f t="shared" si="1"/>
        <v>1865</v>
      </c>
      <c r="N38" s="42">
        <f t="shared" si="1"/>
        <v>6375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30</v>
      </c>
      <c r="U38" s="42">
        <f t="shared" si="1"/>
        <v>0</v>
      </c>
      <c r="V38" s="42">
        <f t="shared" si="1"/>
        <v>0</v>
      </c>
      <c r="W38" s="42">
        <f t="shared" si="1"/>
        <v>100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500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500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12760.25</v>
      </c>
      <c r="D41" s="29"/>
    </row>
    <row r="42" spans="1:42" ht="46.5" customHeight="1" x14ac:dyDescent="0.25">
      <c r="A42" s="35" t="s">
        <v>4</v>
      </c>
      <c r="B42" s="21"/>
      <c r="C42" s="41">
        <f>G38</f>
        <v>11970</v>
      </c>
      <c r="D42" s="30"/>
    </row>
    <row r="43" spans="1:42" ht="46.5" customHeight="1" x14ac:dyDescent="0.25">
      <c r="A43" s="35" t="s">
        <v>5</v>
      </c>
      <c r="B43" s="21"/>
      <c r="C43" s="39">
        <f>+C41-C42</f>
        <v>790.25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P48"/>
  <sheetViews>
    <sheetView rightToLeft="1" topLeftCell="R2" zoomScale="60" zoomScaleNormal="60" workbookViewId="0">
      <selection activeCell="H20" sqref="H20"/>
    </sheetView>
  </sheetViews>
  <sheetFormatPr defaultColWidth="19" defaultRowHeight="15" x14ac:dyDescent="0.25"/>
  <cols>
    <col min="1" max="1" width="81" bestFit="1" customWidth="1"/>
    <col min="2" max="2" width="14.5703125" bestFit="1" customWidth="1"/>
    <col min="4" max="4" width="41.5703125" bestFit="1" customWidth="1"/>
    <col min="6" max="6" width="62" bestFit="1" customWidth="1"/>
    <col min="9" max="9" width="27.28515625" bestFit="1" customWidth="1"/>
    <col min="34" max="34" width="29.425781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'16'!C43</f>
        <v>790.25</v>
      </c>
      <c r="F4" s="49" t="s">
        <v>312</v>
      </c>
      <c r="G4" s="42">
        <f>SUM(H4:AP4)</f>
        <v>500</v>
      </c>
      <c r="H4" s="42"/>
      <c r="I4" s="44"/>
      <c r="J4" s="44"/>
      <c r="K4" s="44"/>
      <c r="L4" s="44"/>
      <c r="M4" s="42"/>
      <c r="N4" s="42"/>
      <c r="O4" s="42"/>
      <c r="P4" s="42"/>
      <c r="Q4" s="42">
        <v>500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313</v>
      </c>
      <c r="G5" s="42">
        <f t="shared" ref="G5:G37" si="0">SUM(H5:AP5)</f>
        <v>1800</v>
      </c>
      <c r="H5" s="42"/>
      <c r="I5" s="44"/>
      <c r="J5" s="44"/>
      <c r="K5" s="44"/>
      <c r="L5" s="44"/>
      <c r="M5" s="42"/>
      <c r="N5" s="42">
        <v>1800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314</v>
      </c>
      <c r="G6" s="42">
        <f t="shared" si="0"/>
        <v>250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>
        <v>250</v>
      </c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315</v>
      </c>
      <c r="G7" s="42">
        <f t="shared" si="0"/>
        <v>300</v>
      </c>
      <c r="H7" s="42"/>
      <c r="I7" s="44"/>
      <c r="J7" s="44">
        <v>300</v>
      </c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1395</v>
      </c>
      <c r="C8" s="99" t="s">
        <v>11</v>
      </c>
      <c r="D8" s="15" t="s">
        <v>31</v>
      </c>
      <c r="E8" s="42">
        <v>1395</v>
      </c>
      <c r="F8" s="49" t="s">
        <v>316</v>
      </c>
      <c r="G8" s="42">
        <f t="shared" si="0"/>
        <v>150</v>
      </c>
      <c r="H8" s="42">
        <v>150</v>
      </c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317</v>
      </c>
      <c r="G9" s="42">
        <f t="shared" si="0"/>
        <v>30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>
        <v>30</v>
      </c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 t="s">
        <v>311</v>
      </c>
      <c r="B11" s="102">
        <f>E11+E12</f>
        <v>34410</v>
      </c>
      <c r="C11" s="99" t="s">
        <v>18</v>
      </c>
      <c r="D11" s="15" t="s">
        <v>27</v>
      </c>
      <c r="E11" s="42">
        <v>31925</v>
      </c>
      <c r="F11" s="16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2485</v>
      </c>
      <c r="F12" s="16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400</v>
      </c>
      <c r="C13" s="99" t="s">
        <v>42</v>
      </c>
      <c r="D13" s="15" t="s">
        <v>43</v>
      </c>
      <c r="E13" s="42">
        <v>400</v>
      </c>
      <c r="F13" s="16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16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6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16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6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36995.25</v>
      </c>
      <c r="F38" s="12"/>
      <c r="G38" s="42">
        <f>SUM(G4:G37)</f>
        <v>3030</v>
      </c>
      <c r="H38" s="42">
        <f>SUM(H4:H37)</f>
        <v>150</v>
      </c>
      <c r="I38" s="42">
        <f>SUM(I4:I37)</f>
        <v>0</v>
      </c>
      <c r="J38" s="42">
        <f t="shared" ref="J38:AM38" si="1">SUM(J4:J37)</f>
        <v>300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1800</v>
      </c>
      <c r="O38" s="42">
        <f t="shared" si="1"/>
        <v>0</v>
      </c>
      <c r="P38" s="42">
        <f t="shared" si="1"/>
        <v>0</v>
      </c>
      <c r="Q38" s="42">
        <f t="shared" si="1"/>
        <v>500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30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250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36995.25</v>
      </c>
      <c r="D41" s="29"/>
    </row>
    <row r="42" spans="1:42" ht="46.5" customHeight="1" x14ac:dyDescent="0.25">
      <c r="A42" s="35" t="s">
        <v>4</v>
      </c>
      <c r="B42" s="21"/>
      <c r="C42" s="41">
        <f>G38</f>
        <v>3030</v>
      </c>
      <c r="D42" s="30"/>
    </row>
    <row r="43" spans="1:42" ht="46.5" customHeight="1" x14ac:dyDescent="0.25">
      <c r="A43" s="35" t="s">
        <v>5</v>
      </c>
      <c r="B43" s="21"/>
      <c r="C43" s="39">
        <f>+C41-C42</f>
        <v>33965.25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P48"/>
  <sheetViews>
    <sheetView rightToLeft="1" topLeftCell="N2" zoomScale="85" zoomScaleNormal="85" workbookViewId="0">
      <selection activeCell="G8" sqref="G8"/>
    </sheetView>
  </sheetViews>
  <sheetFormatPr defaultColWidth="19" defaultRowHeight="15" x14ac:dyDescent="0.25"/>
  <cols>
    <col min="1" max="1" width="20.42578125" bestFit="1" customWidth="1"/>
    <col min="2" max="2" width="13.85546875" bestFit="1" customWidth="1"/>
    <col min="4" max="4" width="61.140625" bestFit="1" customWidth="1"/>
    <col min="5" max="5" width="16" bestFit="1" customWidth="1"/>
    <col min="6" max="6" width="81.85546875" bestFit="1" customWidth="1"/>
    <col min="9" max="9" width="26.5703125" bestFit="1" customWidth="1"/>
    <col min="31" max="31" width="22.42578125" bestFit="1" customWidth="1"/>
    <col min="32" max="33" width="22.42578125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'17'!C43</f>
        <v>33965.25</v>
      </c>
      <c r="F4" s="49" t="s">
        <v>319</v>
      </c>
      <c r="G4" s="42">
        <f>SUM(H4:AP4)</f>
        <v>870</v>
      </c>
      <c r="H4" s="42"/>
      <c r="I4" s="44"/>
      <c r="J4" s="44"/>
      <c r="K4" s="44"/>
      <c r="L4" s="44"/>
      <c r="M4" s="42"/>
      <c r="N4" s="42">
        <v>870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320</v>
      </c>
      <c r="G5" s="42">
        <f t="shared" ref="G5:G37" si="0">SUM(H5:AP5)</f>
        <v>2300</v>
      </c>
      <c r="H5" s="42"/>
      <c r="I5" s="44">
        <v>2300</v>
      </c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321</v>
      </c>
      <c r="G6" s="42">
        <f t="shared" si="0"/>
        <v>10000</v>
      </c>
      <c r="H6" s="42"/>
      <c r="I6" s="44"/>
      <c r="J6" s="44"/>
      <c r="K6" s="44"/>
      <c r="L6" s="44"/>
      <c r="M6" s="42"/>
      <c r="N6" s="42">
        <v>10000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3">
      <c r="A7" s="8"/>
      <c r="B7" s="104"/>
      <c r="C7" s="100"/>
      <c r="D7" s="48" t="s">
        <v>53</v>
      </c>
      <c r="E7" s="42"/>
      <c r="F7" s="49" t="s">
        <v>322</v>
      </c>
      <c r="G7" s="42">
        <f t="shared" si="0"/>
        <v>3310</v>
      </c>
      <c r="H7" s="42"/>
      <c r="I7" s="44"/>
      <c r="J7" s="44"/>
      <c r="K7" s="44"/>
      <c r="L7" s="44"/>
      <c r="M7" s="42"/>
      <c r="N7" s="42">
        <v>3310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995</v>
      </c>
      <c r="C8" s="99" t="s">
        <v>11</v>
      </c>
      <c r="D8" s="15" t="s">
        <v>31</v>
      </c>
      <c r="E8" s="42">
        <v>995</v>
      </c>
      <c r="F8" s="49" t="s">
        <v>323</v>
      </c>
      <c r="G8" s="42">
        <f t="shared" si="0"/>
        <v>300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>
        <v>300</v>
      </c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324</v>
      </c>
      <c r="G9" s="42">
        <f t="shared" si="0"/>
        <v>75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>
        <v>75</v>
      </c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325</v>
      </c>
      <c r="G10" s="42">
        <f t="shared" si="0"/>
        <v>1480</v>
      </c>
      <c r="H10" s="42"/>
      <c r="I10" s="44"/>
      <c r="J10" s="44"/>
      <c r="K10" s="44"/>
      <c r="L10" s="44"/>
      <c r="M10" s="42"/>
      <c r="N10" s="42">
        <v>1480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 t="s">
        <v>318</v>
      </c>
      <c r="B11" s="102">
        <f>E11+E12</f>
        <v>3020</v>
      </c>
      <c r="C11" s="99" t="s">
        <v>18</v>
      </c>
      <c r="D11" s="15" t="s">
        <v>27</v>
      </c>
      <c r="E11" s="42">
        <v>2700</v>
      </c>
      <c r="F11" s="49" t="s">
        <v>326</v>
      </c>
      <c r="G11" s="42">
        <f t="shared" si="0"/>
        <v>1000</v>
      </c>
      <c r="H11" s="42"/>
      <c r="I11" s="44"/>
      <c r="J11" s="44"/>
      <c r="K11" s="44"/>
      <c r="L11" s="44"/>
      <c r="M11" s="42">
        <v>1000</v>
      </c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320</v>
      </c>
      <c r="F12" s="49" t="s">
        <v>327</v>
      </c>
      <c r="G12" s="42">
        <f t="shared" si="0"/>
        <v>2000</v>
      </c>
      <c r="H12" s="42"/>
      <c r="I12" s="44"/>
      <c r="J12" s="44"/>
      <c r="K12" s="44"/>
      <c r="L12" s="44"/>
      <c r="M12" s="42"/>
      <c r="N12" s="42"/>
      <c r="O12" s="42"/>
      <c r="P12" s="42">
        <v>2000</v>
      </c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100</v>
      </c>
      <c r="C13" s="99" t="s">
        <v>42</v>
      </c>
      <c r="D13" s="15" t="s">
        <v>43</v>
      </c>
      <c r="E13" s="42">
        <v>100</v>
      </c>
      <c r="F13" s="49" t="s">
        <v>328</v>
      </c>
      <c r="G13" s="42">
        <f t="shared" si="0"/>
        <v>75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>
        <v>75</v>
      </c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49" t="s">
        <v>329</v>
      </c>
      <c r="G14" s="42">
        <f t="shared" si="0"/>
        <v>880</v>
      </c>
      <c r="H14" s="42"/>
      <c r="I14" s="44"/>
      <c r="J14" s="44"/>
      <c r="K14" s="44"/>
      <c r="L14" s="44"/>
      <c r="M14" s="42">
        <v>880</v>
      </c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 t="s">
        <v>57</v>
      </c>
      <c r="C15" s="1"/>
      <c r="D15" s="15" t="s">
        <v>39</v>
      </c>
      <c r="E15" s="1"/>
      <c r="F15" s="49" t="s">
        <v>330</v>
      </c>
      <c r="G15" s="42">
        <f t="shared" si="0"/>
        <v>280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>
        <v>280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331</v>
      </c>
      <c r="G16" s="42">
        <f t="shared" si="0"/>
        <v>30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>
        <v>30</v>
      </c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332</v>
      </c>
      <c r="G17" s="42">
        <f t="shared" si="0"/>
        <v>20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>
        <v>20</v>
      </c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333</v>
      </c>
      <c r="G18" s="42">
        <f t="shared" si="0"/>
        <v>6800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>
        <v>6800</v>
      </c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 t="s">
        <v>52</v>
      </c>
      <c r="C19" s="1"/>
      <c r="D19" s="15" t="s">
        <v>40</v>
      </c>
      <c r="E19" s="1"/>
      <c r="F19" s="49" t="s">
        <v>334</v>
      </c>
      <c r="G19" s="42">
        <f t="shared" si="0"/>
        <v>200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>
        <v>200</v>
      </c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49" t="s">
        <v>335</v>
      </c>
      <c r="G20" s="42">
        <f t="shared" si="0"/>
        <v>100</v>
      </c>
      <c r="H20" s="42"/>
      <c r="I20" s="44"/>
      <c r="J20" s="44">
        <v>100</v>
      </c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1030</v>
      </c>
      <c r="F21" s="49" t="s">
        <v>315</v>
      </c>
      <c r="G21" s="42">
        <f t="shared" si="0"/>
        <v>700</v>
      </c>
      <c r="H21" s="42"/>
      <c r="I21" s="44"/>
      <c r="J21" s="44">
        <v>700</v>
      </c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 t="s">
        <v>336</v>
      </c>
      <c r="G22" s="42">
        <f t="shared" si="0"/>
        <v>400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>
        <v>400</v>
      </c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49" t="s">
        <v>337</v>
      </c>
      <c r="G23" s="42">
        <f t="shared" si="0"/>
        <v>600</v>
      </c>
      <c r="H23" s="42">
        <v>600</v>
      </c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49" t="s">
        <v>338</v>
      </c>
      <c r="G24" s="42">
        <f t="shared" si="0"/>
        <v>3000</v>
      </c>
      <c r="H24" s="42"/>
      <c r="I24" s="44"/>
      <c r="J24" s="44"/>
      <c r="K24" s="44"/>
      <c r="L24" s="44"/>
      <c r="M24" s="42">
        <v>3000</v>
      </c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49" t="s">
        <v>339</v>
      </c>
      <c r="G25" s="42">
        <f t="shared" si="0"/>
        <v>3500</v>
      </c>
      <c r="H25" s="42"/>
      <c r="I25" s="44"/>
      <c r="J25" s="44"/>
      <c r="K25" s="44"/>
      <c r="L25" s="44"/>
      <c r="M25" s="42">
        <v>3500</v>
      </c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49" t="s">
        <v>340</v>
      </c>
      <c r="G26" s="42">
        <f t="shared" si="0"/>
        <v>500</v>
      </c>
      <c r="H26" s="42"/>
      <c r="I26" s="44"/>
      <c r="J26" s="44">
        <v>500</v>
      </c>
      <c r="K26" s="44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49" t="s">
        <v>332</v>
      </c>
      <c r="G27" s="42">
        <f t="shared" si="0"/>
        <v>20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>
        <v>20</v>
      </c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39110.25</v>
      </c>
      <c r="F38" s="12"/>
      <c r="G38" s="42">
        <f>SUM(G4:G37)</f>
        <v>38440</v>
      </c>
      <c r="H38" s="42">
        <f>SUM(H4:H37)</f>
        <v>600</v>
      </c>
      <c r="I38" s="42">
        <f>SUM(I4:I37)</f>
        <v>2300</v>
      </c>
      <c r="J38" s="42">
        <f t="shared" ref="J38:AM38" si="1">SUM(J4:J37)</f>
        <v>1300</v>
      </c>
      <c r="K38" s="42">
        <f t="shared" si="1"/>
        <v>0</v>
      </c>
      <c r="L38" s="42">
        <f t="shared" si="1"/>
        <v>0</v>
      </c>
      <c r="M38" s="42">
        <f t="shared" si="1"/>
        <v>8380</v>
      </c>
      <c r="N38" s="42">
        <f t="shared" si="1"/>
        <v>15660</v>
      </c>
      <c r="O38" s="42">
        <f t="shared" si="1"/>
        <v>0</v>
      </c>
      <c r="P38" s="42">
        <f t="shared" si="1"/>
        <v>2000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415</v>
      </c>
      <c r="U38" s="42">
        <f t="shared" si="1"/>
        <v>0</v>
      </c>
      <c r="V38" s="42">
        <f t="shared" si="1"/>
        <v>75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200</v>
      </c>
      <c r="AA38" s="42">
        <f t="shared" si="1"/>
        <v>0</v>
      </c>
      <c r="AB38" s="42">
        <f t="shared" si="1"/>
        <v>0</v>
      </c>
      <c r="AC38" s="42">
        <f t="shared" si="1"/>
        <v>7110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400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39110.25</v>
      </c>
      <c r="D41" s="29"/>
    </row>
    <row r="42" spans="1:42" ht="46.5" customHeight="1" x14ac:dyDescent="0.25">
      <c r="A42" s="35" t="s">
        <v>4</v>
      </c>
      <c r="B42" s="21"/>
      <c r="C42" s="41">
        <f>G38</f>
        <v>38440</v>
      </c>
      <c r="D42" s="30"/>
    </row>
    <row r="43" spans="1:42" ht="46.5" customHeight="1" x14ac:dyDescent="0.25">
      <c r="A43" s="35" t="s">
        <v>5</v>
      </c>
      <c r="B43" s="21"/>
      <c r="C43" s="39">
        <f>+C41-C42</f>
        <v>670.25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P48"/>
  <sheetViews>
    <sheetView rightToLeft="1" topLeftCell="N8" workbookViewId="0">
      <selection activeCell="H20" sqref="H20"/>
    </sheetView>
  </sheetViews>
  <sheetFormatPr defaultColWidth="19" defaultRowHeight="15" x14ac:dyDescent="0.25"/>
  <cols>
    <col min="1" max="1" width="20.42578125" bestFit="1" customWidth="1"/>
    <col min="2" max="2" width="11.140625" bestFit="1" customWidth="1"/>
    <col min="3" max="3" width="18.7109375" bestFit="1" customWidth="1"/>
    <col min="4" max="4" width="47.85546875" bestFit="1" customWidth="1"/>
    <col min="6" max="6" width="61.140625" bestFit="1" customWidth="1"/>
    <col min="9" max="9" width="26" bestFit="1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'18'!C43</f>
        <v>670.25</v>
      </c>
      <c r="F4" s="49" t="s">
        <v>341</v>
      </c>
      <c r="G4" s="42">
        <f>SUM(H4:AP4)</f>
        <v>555</v>
      </c>
      <c r="H4" s="42"/>
      <c r="I4" s="44"/>
      <c r="J4" s="44"/>
      <c r="K4" s="44"/>
      <c r="L4" s="44"/>
      <c r="M4" s="42"/>
      <c r="N4" s="42">
        <v>555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10000</v>
      </c>
      <c r="C5" s="99" t="s">
        <v>13</v>
      </c>
      <c r="D5" s="15" t="s">
        <v>354</v>
      </c>
      <c r="E5" s="42">
        <v>10000</v>
      </c>
      <c r="F5" s="49" t="s">
        <v>342</v>
      </c>
      <c r="G5" s="42">
        <f t="shared" ref="G5:G37" si="0">SUM(H5:AP5)</f>
        <v>150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>
        <v>150</v>
      </c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343</v>
      </c>
      <c r="G6" s="42">
        <f t="shared" si="0"/>
        <v>1500</v>
      </c>
      <c r="H6" s="42"/>
      <c r="I6" s="44"/>
      <c r="J6" s="44"/>
      <c r="K6" s="44"/>
      <c r="L6" s="44"/>
      <c r="M6" s="42">
        <v>1500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344</v>
      </c>
      <c r="G7" s="42">
        <f t="shared" si="0"/>
        <v>50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>
        <v>50</v>
      </c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365</v>
      </c>
      <c r="C8" s="99" t="s">
        <v>11</v>
      </c>
      <c r="D8" s="15" t="s">
        <v>31</v>
      </c>
      <c r="E8" s="42"/>
      <c r="F8" s="49" t="s">
        <v>345</v>
      </c>
      <c r="G8" s="42">
        <f t="shared" si="0"/>
        <v>150</v>
      </c>
      <c r="H8" s="42"/>
      <c r="I8" s="44"/>
      <c r="J8" s="44"/>
      <c r="K8" s="44"/>
      <c r="L8" s="44"/>
      <c r="M8" s="42">
        <v>150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365</v>
      </c>
      <c r="F9" s="49" t="s">
        <v>346</v>
      </c>
      <c r="G9" s="42">
        <f t="shared" si="0"/>
        <v>700</v>
      </c>
      <c r="H9" s="42"/>
      <c r="I9" s="44"/>
      <c r="J9" s="44"/>
      <c r="K9" s="44"/>
      <c r="L9" s="44"/>
      <c r="M9" s="42"/>
      <c r="N9" s="42"/>
      <c r="O9" s="42"/>
      <c r="P9" s="42"/>
      <c r="Q9" s="42">
        <v>700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347</v>
      </c>
      <c r="G10" s="42">
        <f t="shared" si="0"/>
        <v>300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>
        <v>300</v>
      </c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1465</v>
      </c>
      <c r="C11" s="99" t="s">
        <v>18</v>
      </c>
      <c r="D11" s="15" t="s">
        <v>27</v>
      </c>
      <c r="E11" s="42"/>
      <c r="F11" s="49" t="s">
        <v>348</v>
      </c>
      <c r="G11" s="42">
        <f t="shared" si="0"/>
        <v>300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>
        <v>300</v>
      </c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1465</v>
      </c>
      <c r="F12" s="49" t="s">
        <v>349</v>
      </c>
      <c r="G12" s="42">
        <f t="shared" si="0"/>
        <v>700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>
        <v>700</v>
      </c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1000</v>
      </c>
      <c r="C13" s="99" t="s">
        <v>42</v>
      </c>
      <c r="D13" s="15" t="s">
        <v>43</v>
      </c>
      <c r="E13" s="42">
        <v>1000</v>
      </c>
      <c r="F13" s="49" t="s">
        <v>350</v>
      </c>
      <c r="G13" s="42">
        <f t="shared" si="0"/>
        <v>291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>
        <v>291</v>
      </c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49" t="s">
        <v>275</v>
      </c>
      <c r="G14" s="42">
        <f t="shared" si="0"/>
        <v>40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>
        <v>40</v>
      </c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 t="s">
        <v>58</v>
      </c>
      <c r="C15" s="1"/>
      <c r="D15" s="15" t="s">
        <v>39</v>
      </c>
      <c r="E15" s="1"/>
      <c r="F15" s="49" t="s">
        <v>351</v>
      </c>
      <c r="G15" s="42">
        <f t="shared" si="0"/>
        <v>1000</v>
      </c>
      <c r="H15" s="42"/>
      <c r="I15" s="44"/>
      <c r="J15" s="44" t="s">
        <v>357</v>
      </c>
      <c r="K15" s="44"/>
      <c r="L15" s="44"/>
      <c r="M15" s="42">
        <v>1000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352</v>
      </c>
      <c r="G16" s="42">
        <f t="shared" si="0"/>
        <v>500</v>
      </c>
      <c r="H16" s="42"/>
      <c r="I16" s="44"/>
      <c r="J16" s="44">
        <v>500</v>
      </c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340</v>
      </c>
      <c r="G17" s="42">
        <f t="shared" si="0"/>
        <v>500</v>
      </c>
      <c r="H17" s="42"/>
      <c r="I17" s="44"/>
      <c r="J17" s="44">
        <v>500</v>
      </c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353</v>
      </c>
      <c r="G18" s="42">
        <f t="shared" si="0"/>
        <v>400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>
        <v>400</v>
      </c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272</v>
      </c>
      <c r="G19" s="42">
        <f t="shared" si="0"/>
        <v>200</v>
      </c>
      <c r="H19" s="42"/>
      <c r="I19" s="44"/>
      <c r="J19" s="44">
        <v>200</v>
      </c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300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13800.25</v>
      </c>
      <c r="F38" s="12"/>
      <c r="G38" s="42">
        <f>SUM(G4:G37)</f>
        <v>7336</v>
      </c>
      <c r="H38" s="42">
        <f>SUM(H4:H37)</f>
        <v>0</v>
      </c>
      <c r="I38" s="42">
        <f>SUM(I4:I37)</f>
        <v>0</v>
      </c>
      <c r="J38" s="42">
        <f t="shared" ref="J38:AM38" si="1">SUM(J4:J37)</f>
        <v>1200</v>
      </c>
      <c r="K38" s="42">
        <f t="shared" si="1"/>
        <v>0</v>
      </c>
      <c r="L38" s="42">
        <f t="shared" si="1"/>
        <v>0</v>
      </c>
      <c r="M38" s="42">
        <f t="shared" si="1"/>
        <v>2650</v>
      </c>
      <c r="N38" s="42">
        <f t="shared" si="1"/>
        <v>555</v>
      </c>
      <c r="O38" s="42">
        <f t="shared" si="1"/>
        <v>0</v>
      </c>
      <c r="P38" s="42">
        <f t="shared" si="1"/>
        <v>0</v>
      </c>
      <c r="Q38" s="42">
        <f t="shared" si="1"/>
        <v>700</v>
      </c>
      <c r="R38" s="42">
        <f t="shared" si="1"/>
        <v>0</v>
      </c>
      <c r="S38" s="42">
        <f t="shared" si="1"/>
        <v>0</v>
      </c>
      <c r="T38" s="42">
        <f t="shared" si="1"/>
        <v>90</v>
      </c>
      <c r="U38" s="42">
        <f t="shared" si="1"/>
        <v>0</v>
      </c>
      <c r="V38" s="42">
        <f t="shared" si="1"/>
        <v>1300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150</v>
      </c>
      <c r="AD38" s="42">
        <f t="shared" si="1"/>
        <v>0</v>
      </c>
      <c r="AE38" s="42">
        <f t="shared" si="1"/>
        <v>291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400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13800.25</v>
      </c>
      <c r="D41" s="29"/>
    </row>
    <row r="42" spans="1:42" ht="46.5" customHeight="1" x14ac:dyDescent="0.25">
      <c r="A42" s="35" t="s">
        <v>4</v>
      </c>
      <c r="B42" s="21"/>
      <c r="C42" s="41">
        <f>G38</f>
        <v>7336</v>
      </c>
      <c r="D42" s="30"/>
    </row>
    <row r="43" spans="1:42" ht="46.5" customHeight="1" x14ac:dyDescent="0.25">
      <c r="A43" s="35" t="s">
        <v>5</v>
      </c>
      <c r="B43" s="21"/>
      <c r="C43" s="39">
        <f>+C41-C42</f>
        <v>6464.25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48"/>
  <sheetViews>
    <sheetView rightToLeft="1" topLeftCell="A2" zoomScale="70" zoomScaleNormal="70" workbookViewId="0">
      <pane xSplit="6" ySplit="2" topLeftCell="W4" activePane="bottomRight" state="frozen"/>
      <selection activeCell="H20" sqref="H20"/>
      <selection pane="topRight" activeCell="H20" sqref="H20"/>
      <selection pane="bottomLeft" activeCell="H20" sqref="H20"/>
      <selection pane="bottomRight" activeCell="AC14" sqref="AB14:AC14"/>
    </sheetView>
  </sheetViews>
  <sheetFormatPr defaultColWidth="19" defaultRowHeight="15" x14ac:dyDescent="0.25"/>
  <cols>
    <col min="1" max="1" width="20.7109375" bestFit="1" customWidth="1"/>
    <col min="2" max="2" width="11.42578125" bestFit="1" customWidth="1"/>
    <col min="4" max="4" width="41" bestFit="1" customWidth="1"/>
    <col min="6" max="6" width="61.4257812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'1'!C43</f>
        <v>35197.75</v>
      </c>
      <c r="F4" s="15" t="s">
        <v>76</v>
      </c>
      <c r="G4" s="42">
        <f>SUM(H4:AP4)</f>
        <v>2750</v>
      </c>
      <c r="H4" s="42"/>
      <c r="I4" s="44"/>
      <c r="J4" s="44"/>
      <c r="K4" s="44"/>
      <c r="L4" s="44"/>
      <c r="M4" s="42">
        <v>2750</v>
      </c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15" t="s">
        <v>77</v>
      </c>
      <c r="G5" s="42">
        <f t="shared" ref="G5:G37" si="0">SUM(H5:AP5)</f>
        <v>4800</v>
      </c>
      <c r="H5" s="42"/>
      <c r="I5" s="44"/>
      <c r="J5" s="44"/>
      <c r="K5" s="44"/>
      <c r="L5" s="44"/>
      <c r="M5" s="42"/>
      <c r="N5" s="42">
        <v>4800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15" t="s">
        <v>78</v>
      </c>
      <c r="G6" s="42">
        <f t="shared" si="0"/>
        <v>150</v>
      </c>
      <c r="H6" s="42"/>
      <c r="I6" s="44"/>
      <c r="J6" s="44"/>
      <c r="K6" s="44"/>
      <c r="L6" s="44"/>
      <c r="M6" s="42"/>
      <c r="N6" s="42"/>
      <c r="O6" s="42">
        <v>150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 t="s">
        <v>79</v>
      </c>
      <c r="G7" s="42">
        <f t="shared" si="0"/>
        <v>2450</v>
      </c>
      <c r="H7" s="42"/>
      <c r="I7" s="44"/>
      <c r="J7" s="44"/>
      <c r="K7" s="44"/>
      <c r="L7" s="44"/>
      <c r="M7" s="42">
        <v>2450</v>
      </c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3685</v>
      </c>
      <c r="C8" s="99" t="s">
        <v>11</v>
      </c>
      <c r="D8" s="15" t="s">
        <v>31</v>
      </c>
      <c r="E8" s="42"/>
      <c r="F8" s="15" t="s">
        <v>80</v>
      </c>
      <c r="G8" s="42">
        <f t="shared" si="0"/>
        <v>1000</v>
      </c>
      <c r="H8" s="42"/>
      <c r="I8" s="44"/>
      <c r="J8" s="44"/>
      <c r="K8" s="44"/>
      <c r="L8" s="44"/>
      <c r="M8" s="42">
        <v>1000</v>
      </c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3685</v>
      </c>
      <c r="F9" s="15" t="s">
        <v>81</v>
      </c>
      <c r="G9" s="42">
        <f t="shared" si="0"/>
        <v>925</v>
      </c>
      <c r="H9" s="42"/>
      <c r="I9" s="44"/>
      <c r="J9" s="44"/>
      <c r="K9" s="44"/>
      <c r="L9" s="44"/>
      <c r="M9" s="42"/>
      <c r="N9" s="42">
        <v>925</v>
      </c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>
        <v>240</v>
      </c>
      <c r="F10" s="15" t="s">
        <v>82</v>
      </c>
      <c r="G10" s="42">
        <f t="shared" si="0"/>
        <v>2000</v>
      </c>
      <c r="H10" s="42"/>
      <c r="I10" s="44"/>
      <c r="J10" s="44"/>
      <c r="K10" s="44"/>
      <c r="L10" s="44"/>
      <c r="M10" s="42">
        <v>2000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15" t="s">
        <v>83</v>
      </c>
      <c r="G11" s="42">
        <f t="shared" si="0"/>
        <v>220</v>
      </c>
      <c r="H11" s="42"/>
      <c r="I11" s="44"/>
      <c r="J11" s="44"/>
      <c r="K11" s="44"/>
      <c r="L11" s="44"/>
      <c r="M11" s="42">
        <v>220</v>
      </c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15" t="s">
        <v>84</v>
      </c>
      <c r="G12" s="42">
        <f t="shared" si="0"/>
        <v>100</v>
      </c>
      <c r="H12" s="42"/>
      <c r="I12" s="44"/>
      <c r="J12" s="44"/>
      <c r="K12" s="44"/>
      <c r="L12" s="44"/>
      <c r="M12" s="42">
        <v>100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15" t="s">
        <v>85</v>
      </c>
      <c r="G13" s="42">
        <f t="shared" si="0"/>
        <v>500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>
        <v>500</v>
      </c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25.5" customHeight="1" x14ac:dyDescent="0.25">
      <c r="A14" s="8"/>
      <c r="B14" s="104"/>
      <c r="C14" s="100"/>
      <c r="D14" s="15" t="s">
        <v>44</v>
      </c>
      <c r="E14" s="1"/>
      <c r="F14" s="15" t="s">
        <v>86</v>
      </c>
      <c r="G14" s="42">
        <f t="shared" si="0"/>
        <v>790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>
        <v>790</v>
      </c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5.5" customHeight="1" x14ac:dyDescent="0.25">
      <c r="A15" s="8"/>
      <c r="B15" s="8"/>
      <c r="C15" s="1"/>
      <c r="D15" s="15" t="s">
        <v>39</v>
      </c>
      <c r="E15" s="1"/>
      <c r="F15" s="15" t="s">
        <v>87</v>
      </c>
      <c r="G15" s="42">
        <f t="shared" si="0"/>
        <v>2400</v>
      </c>
      <c r="H15" s="42"/>
      <c r="I15" s="44"/>
      <c r="J15" s="44"/>
      <c r="K15" s="44"/>
      <c r="L15" s="44"/>
      <c r="M15" s="42">
        <v>2400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5.5" customHeight="1" x14ac:dyDescent="0.25">
      <c r="A16" s="8"/>
      <c r="B16" s="8"/>
      <c r="C16" s="1"/>
      <c r="D16" s="15" t="s">
        <v>62</v>
      </c>
      <c r="E16" s="1"/>
      <c r="F16" s="15" t="s">
        <v>88</v>
      </c>
      <c r="G16" s="42">
        <f t="shared" si="0"/>
        <v>14800</v>
      </c>
      <c r="H16" s="42"/>
      <c r="I16" s="44"/>
      <c r="J16" s="44"/>
      <c r="K16" s="44"/>
      <c r="L16" s="44"/>
      <c r="M16" s="42">
        <v>14800</v>
      </c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25.5" customHeight="1" x14ac:dyDescent="0.25">
      <c r="A17" s="8"/>
      <c r="B17" s="8"/>
      <c r="C17" s="1"/>
      <c r="D17" s="15" t="s">
        <v>33</v>
      </c>
      <c r="E17" s="1"/>
      <c r="F17" s="15" t="s">
        <v>89</v>
      </c>
      <c r="G17" s="42">
        <f t="shared" si="0"/>
        <v>350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>
        <v>350</v>
      </c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5.5" customHeight="1" x14ac:dyDescent="0.25">
      <c r="A18" s="8"/>
      <c r="B18" s="8"/>
      <c r="C18" s="1"/>
      <c r="D18" s="15" t="s">
        <v>48</v>
      </c>
      <c r="E18" s="1"/>
      <c r="F18" s="15" t="s">
        <v>90</v>
      </c>
      <c r="G18" s="42">
        <f t="shared" si="0"/>
        <v>2000</v>
      </c>
      <c r="H18" s="42"/>
      <c r="I18" s="44"/>
      <c r="J18" s="44"/>
      <c r="K18" s="44"/>
      <c r="L18" s="44"/>
      <c r="M18" s="42">
        <v>2000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8"/>
      <c r="C19" s="1"/>
      <c r="D19" s="15" t="s">
        <v>40</v>
      </c>
      <c r="E19" s="1"/>
      <c r="F19" s="15" t="s">
        <v>91</v>
      </c>
      <c r="G19" s="42">
        <f t="shared" si="0"/>
        <v>80</v>
      </c>
      <c r="H19" s="42"/>
      <c r="I19" s="44"/>
      <c r="J19" s="44"/>
      <c r="K19" s="44"/>
      <c r="L19" s="44"/>
      <c r="M19" s="42"/>
      <c r="N19" s="42">
        <v>80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>
        <v>1235</v>
      </c>
      <c r="F20" s="15" t="s">
        <v>92</v>
      </c>
      <c r="G20" s="42">
        <f t="shared" si="0"/>
        <v>90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>
        <v>90</v>
      </c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1480</v>
      </c>
      <c r="F21" s="15" t="s">
        <v>93</v>
      </c>
      <c r="G21" s="42">
        <f t="shared" si="0"/>
        <v>30000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>
        <v>30000</v>
      </c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>
        <v>50000</v>
      </c>
      <c r="F22" s="15" t="s">
        <v>94</v>
      </c>
      <c r="G22" s="42">
        <f t="shared" si="0"/>
        <v>350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>
        <v>350</v>
      </c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5" t="s">
        <v>95</v>
      </c>
      <c r="G23" s="42">
        <f t="shared" si="0"/>
        <v>300</v>
      </c>
      <c r="H23" s="42"/>
      <c r="I23" s="44"/>
      <c r="J23" s="44"/>
      <c r="K23" s="44"/>
      <c r="L23" s="44">
        <v>300</v>
      </c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5" t="s">
        <v>96</v>
      </c>
      <c r="G24" s="42">
        <f t="shared" si="0"/>
        <v>15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>
        <v>15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5" t="s">
        <v>97</v>
      </c>
      <c r="G25" s="42">
        <f t="shared" si="0"/>
        <v>500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>
        <v>500</v>
      </c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5" t="s">
        <v>98</v>
      </c>
      <c r="G26" s="42">
        <f t="shared" si="0"/>
        <v>100</v>
      </c>
      <c r="H26" s="42"/>
      <c r="I26" s="44"/>
      <c r="J26" s="44"/>
      <c r="K26" s="44"/>
      <c r="L26" s="44">
        <v>100</v>
      </c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5" t="s">
        <v>99</v>
      </c>
      <c r="G27" s="42">
        <f t="shared" si="0"/>
        <v>1550</v>
      </c>
      <c r="H27" s="42"/>
      <c r="I27" s="44"/>
      <c r="J27" s="44"/>
      <c r="K27" s="44"/>
      <c r="L27" s="44"/>
      <c r="M27" s="42">
        <v>1550</v>
      </c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5" t="s">
        <v>100</v>
      </c>
      <c r="G28" s="42">
        <f t="shared" si="0"/>
        <v>950</v>
      </c>
      <c r="H28" s="42"/>
      <c r="I28" s="44"/>
      <c r="J28" s="44"/>
      <c r="K28" s="44"/>
      <c r="L28" s="44"/>
      <c r="M28" s="42"/>
      <c r="N28" s="42">
        <v>950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5" t="s">
        <v>101</v>
      </c>
      <c r="G29" s="42">
        <f t="shared" si="0"/>
        <v>900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>
        <v>900</v>
      </c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91837.75</v>
      </c>
      <c r="F38" s="12"/>
      <c r="G38" s="42">
        <f>SUM(G4:G37)</f>
        <v>70070</v>
      </c>
      <c r="H38" s="42">
        <f>SUM(H4:H37)</f>
        <v>0</v>
      </c>
      <c r="I38" s="42">
        <f>SUM(I4:I37)</f>
        <v>0</v>
      </c>
      <c r="J38" s="42">
        <f t="shared" ref="J38:AL38" si="1">SUM(J4:J37)</f>
        <v>0</v>
      </c>
      <c r="K38" s="42">
        <f t="shared" si="1"/>
        <v>0</v>
      </c>
      <c r="L38" s="42">
        <f t="shared" si="1"/>
        <v>400</v>
      </c>
      <c r="M38" s="42">
        <f t="shared" si="1"/>
        <v>29270</v>
      </c>
      <c r="N38" s="42">
        <f t="shared" si="1"/>
        <v>6755</v>
      </c>
      <c r="O38" s="42">
        <f t="shared" si="1"/>
        <v>150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105</v>
      </c>
      <c r="U38" s="42">
        <f t="shared" si="1"/>
        <v>0</v>
      </c>
      <c r="V38" s="42">
        <f t="shared" si="1"/>
        <v>1250</v>
      </c>
      <c r="W38" s="42">
        <f t="shared" si="1"/>
        <v>500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850</v>
      </c>
      <c r="AC38" s="42">
        <f t="shared" si="1"/>
        <v>790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30000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>SUM(AM4:AM37)</f>
        <v>0</v>
      </c>
      <c r="AN38" s="42">
        <f>SUM(AN4:AN37)</f>
        <v>0</v>
      </c>
      <c r="AO38" s="42">
        <f>SUM(AO4:AO37)</f>
        <v>0</v>
      </c>
      <c r="AP38" s="42">
        <f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91837.75</v>
      </c>
      <c r="D41" s="29"/>
    </row>
    <row r="42" spans="1:42" ht="46.5" customHeight="1" x14ac:dyDescent="0.25">
      <c r="A42" s="35" t="s">
        <v>4</v>
      </c>
      <c r="B42" s="21"/>
      <c r="C42" s="41">
        <f>G38</f>
        <v>70070</v>
      </c>
      <c r="D42" s="30"/>
    </row>
    <row r="43" spans="1:42" ht="46.5" customHeight="1" x14ac:dyDescent="0.25">
      <c r="A43" s="35" t="s">
        <v>5</v>
      </c>
      <c r="B43" s="21"/>
      <c r="C43" s="39">
        <f>+C41-C42</f>
        <v>21767.75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F2:R2"/>
    <mergeCell ref="A38:D38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P48"/>
  <sheetViews>
    <sheetView rightToLeft="1" topLeftCell="L2" zoomScale="75" zoomScaleNormal="75" workbookViewId="0">
      <selection activeCell="H20" sqref="H20"/>
    </sheetView>
  </sheetViews>
  <sheetFormatPr defaultColWidth="19" defaultRowHeight="15" x14ac:dyDescent="0.25"/>
  <cols>
    <col min="1" max="1" width="20.7109375" bestFit="1" customWidth="1"/>
    <col min="2" max="2" width="29.85546875" bestFit="1" customWidth="1"/>
    <col min="4" max="4" width="41.42578125" bestFit="1" customWidth="1"/>
    <col min="6" max="6" width="55.7109375" bestFit="1" customWidth="1"/>
    <col min="9" max="9" width="26.85546875" bestFit="1" customWidth="1"/>
    <col min="34" max="34" width="28.855468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'19'!C43</f>
        <v>6464.25</v>
      </c>
      <c r="F4" s="49" t="s">
        <v>359</v>
      </c>
      <c r="G4" s="42">
        <f>SUM(H4:AP4)</f>
        <v>120</v>
      </c>
      <c r="H4" s="42"/>
      <c r="I4" s="44"/>
      <c r="J4" s="44"/>
      <c r="K4" s="44"/>
      <c r="L4" s="44"/>
      <c r="M4" s="42"/>
      <c r="N4" s="42">
        <v>120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370</v>
      </c>
      <c r="G5" s="42">
        <f t="shared" ref="G5:G37" si="0">SUM(H5:AP5)</f>
        <v>151.5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>
        <v>151.5</v>
      </c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371</v>
      </c>
      <c r="G6" s="42">
        <f t="shared" si="0"/>
        <v>40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>
        <v>40</v>
      </c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372</v>
      </c>
      <c r="G7" s="42">
        <f t="shared" si="0"/>
        <v>2000</v>
      </c>
      <c r="H7" s="42"/>
      <c r="I7" s="44"/>
      <c r="J7" s="44"/>
      <c r="K7" s="44"/>
      <c r="L7" s="44"/>
      <c r="M7" s="42"/>
      <c r="N7" s="42">
        <v>2000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3">
      <c r="A8" s="8"/>
      <c r="B8" s="102">
        <f>E8+E9</f>
        <v>130</v>
      </c>
      <c r="C8" s="99" t="s">
        <v>11</v>
      </c>
      <c r="D8" s="15" t="s">
        <v>31</v>
      </c>
      <c r="E8" s="42">
        <v>130</v>
      </c>
      <c r="F8" s="48"/>
      <c r="G8" s="42">
        <f t="shared" si="0"/>
        <v>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3">
      <c r="A9" s="8"/>
      <c r="B9" s="104"/>
      <c r="C9" s="100"/>
      <c r="D9" s="15" t="s">
        <v>32</v>
      </c>
      <c r="E9" s="42"/>
      <c r="F9" s="48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3">
      <c r="A10" s="8"/>
      <c r="B10" s="8"/>
      <c r="C10" s="1"/>
      <c r="D10" s="15" t="s">
        <v>12</v>
      </c>
      <c r="E10" s="42"/>
      <c r="F10" s="48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3">
      <c r="A11" s="8"/>
      <c r="B11" s="102">
        <f>E11+E12</f>
        <v>500</v>
      </c>
      <c r="C11" s="99" t="s">
        <v>18</v>
      </c>
      <c r="D11" s="15" t="s">
        <v>27</v>
      </c>
      <c r="E11" s="42">
        <v>500</v>
      </c>
      <c r="F11" s="48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16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300</v>
      </c>
      <c r="C13" s="99" t="s">
        <v>42</v>
      </c>
      <c r="D13" s="15" t="s">
        <v>43</v>
      </c>
      <c r="E13" s="42"/>
      <c r="F13" s="16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300</v>
      </c>
      <c r="F14" s="16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6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16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6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 t="s">
        <v>59</v>
      </c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655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8049.25</v>
      </c>
      <c r="F38" s="12"/>
      <c r="G38" s="42">
        <f>SUM(G4:G37)</f>
        <v>2311.5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2120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40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151.5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8049.25</v>
      </c>
      <c r="D41" s="29"/>
    </row>
    <row r="42" spans="1:42" ht="46.5" customHeight="1" x14ac:dyDescent="0.25">
      <c r="A42" s="35" t="s">
        <v>4</v>
      </c>
      <c r="B42" s="21"/>
      <c r="C42" s="41">
        <f>G38</f>
        <v>2311.5</v>
      </c>
      <c r="D42" s="30"/>
    </row>
    <row r="43" spans="1:42" ht="46.5" customHeight="1" x14ac:dyDescent="0.25">
      <c r="A43" s="35" t="s">
        <v>5</v>
      </c>
      <c r="B43" s="21"/>
      <c r="C43" s="39">
        <f>+C41-C42</f>
        <v>5737.75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P48"/>
  <sheetViews>
    <sheetView rightToLeft="1" topLeftCell="L2" zoomScale="73" zoomScaleNormal="73" workbookViewId="0">
      <selection activeCell="J15" sqref="J15"/>
    </sheetView>
  </sheetViews>
  <sheetFormatPr defaultColWidth="19" defaultRowHeight="15" x14ac:dyDescent="0.25"/>
  <cols>
    <col min="1" max="1" width="21.28515625" bestFit="1" customWidth="1"/>
    <col min="2" max="2" width="11.7109375" bestFit="1" customWidth="1"/>
    <col min="4" max="4" width="42.5703125" bestFit="1" customWidth="1"/>
    <col min="6" max="6" width="67.28515625" bestFit="1" customWidth="1"/>
    <col min="9" max="9" width="27.5703125" bestFit="1" customWidth="1"/>
    <col min="34" max="34" width="29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'20'!C43</f>
        <v>5737.75</v>
      </c>
      <c r="F4" s="49" t="s">
        <v>359</v>
      </c>
      <c r="G4" s="42">
        <f>SUM(H4:AP4)</f>
        <v>365</v>
      </c>
      <c r="H4" s="42"/>
      <c r="I4" s="44"/>
      <c r="J4" s="44"/>
      <c r="K4" s="44"/>
      <c r="L4" s="44"/>
      <c r="M4" s="42"/>
      <c r="N4" s="42">
        <v>365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5000</v>
      </c>
      <c r="C5" s="99" t="s">
        <v>13</v>
      </c>
      <c r="D5" s="49" t="s">
        <v>358</v>
      </c>
      <c r="E5" s="42">
        <v>5000</v>
      </c>
      <c r="F5" s="49" t="s">
        <v>360</v>
      </c>
      <c r="G5" s="42">
        <f t="shared" ref="G5:G37" si="0">SUM(H5:AP5)</f>
        <v>260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>
        <v>260</v>
      </c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361</v>
      </c>
      <c r="G6" s="42">
        <f t="shared" si="0"/>
        <v>1780</v>
      </c>
      <c r="H6" s="42"/>
      <c r="I6" s="44"/>
      <c r="J6" s="44"/>
      <c r="K6" s="44"/>
      <c r="L6" s="44"/>
      <c r="M6" s="42"/>
      <c r="N6" s="42">
        <v>1780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362</v>
      </c>
      <c r="G7" s="42">
        <f t="shared" si="0"/>
        <v>30</v>
      </c>
      <c r="H7" s="42"/>
      <c r="I7" s="44"/>
      <c r="J7" s="44"/>
      <c r="K7" s="44"/>
      <c r="L7" s="44"/>
      <c r="M7" s="42"/>
      <c r="N7" s="42"/>
      <c r="O7" s="42">
        <v>30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85</v>
      </c>
      <c r="C8" s="99" t="s">
        <v>11</v>
      </c>
      <c r="D8" s="15" t="s">
        <v>31</v>
      </c>
      <c r="E8" s="42">
        <v>85</v>
      </c>
      <c r="F8" s="49" t="s">
        <v>363</v>
      </c>
      <c r="G8" s="42">
        <f t="shared" si="0"/>
        <v>1440</v>
      </c>
      <c r="H8" s="42"/>
      <c r="I8" s="44"/>
      <c r="J8" s="44"/>
      <c r="K8" s="44"/>
      <c r="L8" s="44"/>
      <c r="M8" s="42"/>
      <c r="N8" s="42">
        <v>1440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273</v>
      </c>
      <c r="G9" s="42">
        <f t="shared" si="0"/>
        <v>500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>
        <v>500</v>
      </c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364</v>
      </c>
      <c r="G10" s="42">
        <f t="shared" si="0"/>
        <v>380</v>
      </c>
      <c r="H10" s="42"/>
      <c r="I10" s="44"/>
      <c r="J10" s="44"/>
      <c r="K10" s="44"/>
      <c r="L10" s="44"/>
      <c r="M10" s="42"/>
      <c r="N10" s="42">
        <v>380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49" t="s">
        <v>365</v>
      </c>
      <c r="G11" s="42">
        <f t="shared" si="0"/>
        <v>105</v>
      </c>
      <c r="H11" s="42"/>
      <c r="I11" s="44"/>
      <c r="J11" s="44"/>
      <c r="K11" s="44"/>
      <c r="L11" s="44"/>
      <c r="M11" s="42"/>
      <c r="N11" s="42">
        <v>105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49" t="s">
        <v>366</v>
      </c>
      <c r="G12" s="42">
        <f t="shared" si="0"/>
        <v>300</v>
      </c>
      <c r="H12" s="42"/>
      <c r="I12" s="44"/>
      <c r="J12" s="44">
        <v>300</v>
      </c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200</v>
      </c>
      <c r="C13" s="99" t="s">
        <v>42</v>
      </c>
      <c r="D13" s="15" t="s">
        <v>43</v>
      </c>
      <c r="E13" s="42"/>
      <c r="F13" s="49" t="s">
        <v>310</v>
      </c>
      <c r="G13" s="42">
        <f t="shared" si="0"/>
        <v>50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>
        <v>50</v>
      </c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200</v>
      </c>
      <c r="F14" s="49" t="s">
        <v>367</v>
      </c>
      <c r="G14" s="42">
        <f t="shared" si="0"/>
        <v>1700</v>
      </c>
      <c r="H14" s="42"/>
      <c r="I14" s="44"/>
      <c r="J14" s="44"/>
      <c r="K14" s="44"/>
      <c r="L14" s="44"/>
      <c r="M14" s="42">
        <v>1700</v>
      </c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368</v>
      </c>
      <c r="G15" s="42">
        <f t="shared" si="0"/>
        <v>300</v>
      </c>
      <c r="H15" s="42"/>
      <c r="I15" s="44"/>
      <c r="J15" s="44">
        <v>300</v>
      </c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369</v>
      </c>
      <c r="G16" s="42">
        <f t="shared" si="0"/>
        <v>300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>
        <v>300</v>
      </c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390</v>
      </c>
      <c r="G17" s="42">
        <f t="shared" si="0"/>
        <v>40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>
        <v>40</v>
      </c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50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50</v>
      </c>
      <c r="F21" s="49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50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11072.75</v>
      </c>
      <c r="F38" s="12"/>
      <c r="G38" s="42">
        <f>SUM(G4:G37)</f>
        <v>7550</v>
      </c>
      <c r="H38" s="42">
        <f>SUM(H4:H37)</f>
        <v>0</v>
      </c>
      <c r="I38" s="42">
        <f>SUM(I4:I37)</f>
        <v>0</v>
      </c>
      <c r="J38" s="42">
        <f t="shared" ref="J38:AM38" si="1">SUM(J4:J37)</f>
        <v>600</v>
      </c>
      <c r="K38" s="42">
        <f t="shared" si="1"/>
        <v>0</v>
      </c>
      <c r="L38" s="42">
        <f t="shared" si="1"/>
        <v>0</v>
      </c>
      <c r="M38" s="42">
        <f t="shared" si="1"/>
        <v>1700</v>
      </c>
      <c r="N38" s="42">
        <f t="shared" si="1"/>
        <v>4070</v>
      </c>
      <c r="O38" s="42">
        <f t="shared" si="1"/>
        <v>30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90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1060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11072.75</v>
      </c>
      <c r="D41" s="29"/>
    </row>
    <row r="42" spans="1:42" ht="46.5" customHeight="1" x14ac:dyDescent="0.25">
      <c r="A42" s="35" t="s">
        <v>4</v>
      </c>
      <c r="B42" s="21"/>
      <c r="C42" s="41">
        <f>G38</f>
        <v>7550</v>
      </c>
      <c r="D42" s="30"/>
    </row>
    <row r="43" spans="1:42" ht="46.5" customHeight="1" x14ac:dyDescent="0.25">
      <c r="A43" s="35" t="s">
        <v>5</v>
      </c>
      <c r="B43" s="21"/>
      <c r="C43" s="39">
        <f>+C41-C42</f>
        <v>3522.75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P48"/>
  <sheetViews>
    <sheetView rightToLeft="1" topLeftCell="M5" zoomScale="87" zoomScaleNormal="87" workbookViewId="0">
      <selection activeCell="H20" sqref="H20"/>
    </sheetView>
  </sheetViews>
  <sheetFormatPr defaultColWidth="19" defaultRowHeight="15" x14ac:dyDescent="0.25"/>
  <cols>
    <col min="1" max="1" width="21.42578125" bestFit="1" customWidth="1"/>
    <col min="2" max="2" width="11.5703125" bestFit="1" customWidth="1"/>
    <col min="4" max="4" width="41.5703125" bestFit="1" customWidth="1"/>
    <col min="6" max="6" width="58.140625" bestFit="1" customWidth="1"/>
    <col min="9" max="9" width="26.7109375" bestFit="1" customWidth="1"/>
    <col min="34" max="34" width="29.425781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'21'!C43</f>
        <v>3522.75</v>
      </c>
      <c r="F4" s="49" t="s">
        <v>373</v>
      </c>
      <c r="G4" s="42">
        <f>SUM(H4:AP4)</f>
        <v>2000</v>
      </c>
      <c r="H4" s="42"/>
      <c r="I4" s="44"/>
      <c r="J4" s="44"/>
      <c r="K4" s="44"/>
      <c r="L4" s="44"/>
      <c r="M4" s="42"/>
      <c r="N4" s="42">
        <v>2000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13000</v>
      </c>
      <c r="C5" s="99" t="s">
        <v>13</v>
      </c>
      <c r="D5" s="15" t="s">
        <v>389</v>
      </c>
      <c r="E5" s="42">
        <v>13000</v>
      </c>
      <c r="F5" s="49" t="s">
        <v>374</v>
      </c>
      <c r="G5" s="42">
        <f t="shared" ref="G5:G37" si="0">SUM(H5:AP5)</f>
        <v>186</v>
      </c>
      <c r="H5" s="42"/>
      <c r="I5" s="44"/>
      <c r="J5" s="44"/>
      <c r="K5" s="44"/>
      <c r="L5" s="44"/>
      <c r="M5" s="42">
        <v>186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375</v>
      </c>
      <c r="G6" s="42">
        <f t="shared" si="0"/>
        <v>200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>
        <v>200</v>
      </c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376</v>
      </c>
      <c r="G7" s="42">
        <f t="shared" si="0"/>
        <v>20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>
        <v>20</v>
      </c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475</v>
      </c>
      <c r="C8" s="99" t="s">
        <v>11</v>
      </c>
      <c r="D8" s="15" t="s">
        <v>31</v>
      </c>
      <c r="E8" s="42"/>
      <c r="F8" s="49" t="s">
        <v>377</v>
      </c>
      <c r="G8" s="42">
        <f t="shared" si="0"/>
        <v>1600</v>
      </c>
      <c r="H8" s="42"/>
      <c r="I8" s="44"/>
      <c r="J8" s="44">
        <v>1600</v>
      </c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475</v>
      </c>
      <c r="F9" s="49" t="s">
        <v>378</v>
      </c>
      <c r="G9" s="42">
        <f t="shared" si="0"/>
        <v>1000</v>
      </c>
      <c r="H9" s="42"/>
      <c r="I9" s="44"/>
      <c r="J9" s="44">
        <v>1000</v>
      </c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379</v>
      </c>
      <c r="G10" s="42">
        <f t="shared" si="0"/>
        <v>1000</v>
      </c>
      <c r="H10" s="42"/>
      <c r="I10" s="44"/>
      <c r="J10" s="44">
        <v>1000</v>
      </c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940</v>
      </c>
      <c r="C11" s="99" t="s">
        <v>18</v>
      </c>
      <c r="D11" s="15" t="s">
        <v>27</v>
      </c>
      <c r="E11" s="42"/>
      <c r="F11" s="49" t="s">
        <v>380</v>
      </c>
      <c r="G11" s="42">
        <f t="shared" si="0"/>
        <v>500</v>
      </c>
      <c r="H11" s="42"/>
      <c r="I11" s="44"/>
      <c r="J11" s="44">
        <v>500</v>
      </c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940</v>
      </c>
      <c r="F12" s="49" t="s">
        <v>352</v>
      </c>
      <c r="G12" s="42">
        <f t="shared" si="0"/>
        <v>500</v>
      </c>
      <c r="H12" s="42"/>
      <c r="I12" s="44"/>
      <c r="J12" s="44">
        <v>500</v>
      </c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550</v>
      </c>
      <c r="C13" s="99" t="s">
        <v>42</v>
      </c>
      <c r="D13" s="15" t="s">
        <v>43</v>
      </c>
      <c r="E13" s="42"/>
      <c r="F13" s="49" t="s">
        <v>381</v>
      </c>
      <c r="G13" s="42">
        <f t="shared" si="0"/>
        <v>1163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>
        <v>1163</v>
      </c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550</v>
      </c>
      <c r="F14" s="49" t="s">
        <v>382</v>
      </c>
      <c r="G14" s="42">
        <f t="shared" si="0"/>
        <v>200</v>
      </c>
      <c r="H14" s="42"/>
      <c r="I14" s="44"/>
      <c r="J14" s="44">
        <v>200</v>
      </c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340</v>
      </c>
      <c r="G15" s="42">
        <f t="shared" si="0"/>
        <v>500</v>
      </c>
      <c r="H15" s="42"/>
      <c r="I15" s="44"/>
      <c r="J15" s="44">
        <v>500</v>
      </c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383</v>
      </c>
      <c r="G16" s="42">
        <f t="shared" si="0"/>
        <v>300</v>
      </c>
      <c r="H16" s="42"/>
      <c r="I16" s="44"/>
      <c r="J16" s="44">
        <v>300</v>
      </c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384</v>
      </c>
      <c r="G17" s="42">
        <f t="shared" si="0"/>
        <v>500</v>
      </c>
      <c r="H17" s="42"/>
      <c r="I17" s="44"/>
      <c r="J17" s="44">
        <v>500</v>
      </c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308</v>
      </c>
      <c r="G18" s="42">
        <f t="shared" si="0"/>
        <v>1000</v>
      </c>
      <c r="H18" s="42"/>
      <c r="I18" s="44"/>
      <c r="J18" s="44">
        <v>1000</v>
      </c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385</v>
      </c>
      <c r="G19" s="42">
        <f t="shared" si="0"/>
        <v>1180</v>
      </c>
      <c r="H19" s="42"/>
      <c r="I19" s="44"/>
      <c r="J19" s="44"/>
      <c r="K19" s="44"/>
      <c r="L19" s="44"/>
      <c r="M19" s="42">
        <v>1180</v>
      </c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49" t="s">
        <v>386</v>
      </c>
      <c r="G20" s="42">
        <f t="shared" si="0"/>
        <v>500</v>
      </c>
      <c r="H20" s="42"/>
      <c r="I20" s="44"/>
      <c r="J20" s="44"/>
      <c r="K20" s="44"/>
      <c r="L20" s="44"/>
      <c r="M20" s="42">
        <v>500</v>
      </c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49" t="s">
        <v>387</v>
      </c>
      <c r="G21" s="42">
        <f t="shared" si="0"/>
        <v>300</v>
      </c>
      <c r="H21" s="42"/>
      <c r="I21" s="44"/>
      <c r="J21" s="44"/>
      <c r="K21" s="44"/>
      <c r="L21" s="44"/>
      <c r="M21" s="42">
        <v>300</v>
      </c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 t="s">
        <v>388</v>
      </c>
      <c r="G22" s="42">
        <f t="shared" si="0"/>
        <v>170</v>
      </c>
      <c r="H22" s="42"/>
      <c r="I22" s="44"/>
      <c r="J22" s="44"/>
      <c r="K22" s="44"/>
      <c r="L22" s="44"/>
      <c r="M22" s="42">
        <v>170</v>
      </c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18487.75</v>
      </c>
      <c r="F38" s="12"/>
      <c r="G38" s="42">
        <f>SUM(G4:G37)</f>
        <v>12819</v>
      </c>
      <c r="H38" s="42">
        <f>SUM(H4:H37)</f>
        <v>0</v>
      </c>
      <c r="I38" s="42">
        <f>SUM(I4:I37)</f>
        <v>0</v>
      </c>
      <c r="J38" s="42">
        <f t="shared" ref="J38:AL38" si="1">SUM(J4:J37)</f>
        <v>7100</v>
      </c>
      <c r="K38" s="42">
        <f t="shared" si="1"/>
        <v>0</v>
      </c>
      <c r="L38" s="42">
        <f t="shared" si="1"/>
        <v>0</v>
      </c>
      <c r="M38" s="42">
        <f t="shared" si="1"/>
        <v>2336</v>
      </c>
      <c r="N38" s="42">
        <f t="shared" si="1"/>
        <v>2000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20</v>
      </c>
      <c r="U38" s="42">
        <f t="shared" si="1"/>
        <v>1163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200</v>
      </c>
      <c r="AL38" s="42">
        <f t="shared" si="1"/>
        <v>0</v>
      </c>
      <c r="AM38" s="42">
        <f>SUM(AM4:AM37)</f>
        <v>0</v>
      </c>
      <c r="AN38" s="42">
        <f>SUM(AN4:AN37)</f>
        <v>0</v>
      </c>
      <c r="AO38" s="42">
        <f>SUM(AO4:AO37)</f>
        <v>0</v>
      </c>
      <c r="AP38" s="42">
        <f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18487.75</v>
      </c>
      <c r="D41" s="29"/>
    </row>
    <row r="42" spans="1:42" ht="46.5" customHeight="1" x14ac:dyDescent="0.25">
      <c r="A42" s="35" t="s">
        <v>4</v>
      </c>
      <c r="B42" s="21"/>
      <c r="C42" s="41">
        <f>G38</f>
        <v>12819</v>
      </c>
      <c r="D42" s="30"/>
    </row>
    <row r="43" spans="1:42" ht="46.5" customHeight="1" x14ac:dyDescent="0.25">
      <c r="A43" s="35" t="s">
        <v>5</v>
      </c>
      <c r="B43" s="21"/>
      <c r="C43" s="39">
        <f>+C41-C42</f>
        <v>5668.75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P48"/>
  <sheetViews>
    <sheetView rightToLeft="1" topLeftCell="K2" zoomScale="78" zoomScaleNormal="78" workbookViewId="0">
      <selection activeCell="H20" sqref="H20"/>
    </sheetView>
  </sheetViews>
  <sheetFormatPr defaultColWidth="19" defaultRowHeight="15" x14ac:dyDescent="0.25"/>
  <cols>
    <col min="1" max="1" width="21.5703125" bestFit="1" customWidth="1"/>
    <col min="2" max="2" width="12" bestFit="1" customWidth="1"/>
    <col min="4" max="4" width="41.85546875" bestFit="1" customWidth="1"/>
    <col min="6" max="6" width="53.5703125" bestFit="1" customWidth="1"/>
    <col min="9" max="9" width="26.5703125" bestFit="1" customWidth="1"/>
    <col min="34" max="34" width="29.425781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'22'!C43</f>
        <v>5668.75</v>
      </c>
      <c r="F4" s="49" t="s">
        <v>391</v>
      </c>
      <c r="G4" s="42">
        <f>SUM(H4:AP4)</f>
        <v>3500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>
        <v>3500</v>
      </c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392</v>
      </c>
      <c r="G5" s="42">
        <f t="shared" ref="G5:G37" si="0">SUM(H5:AP5)</f>
        <v>1375</v>
      </c>
      <c r="H5" s="42"/>
      <c r="I5" s="44"/>
      <c r="J5" s="44"/>
      <c r="K5" s="44"/>
      <c r="L5" s="44"/>
      <c r="M5" s="42"/>
      <c r="N5" s="42">
        <v>1375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393</v>
      </c>
      <c r="G6" s="42">
        <f t="shared" si="0"/>
        <v>100</v>
      </c>
      <c r="H6" s="42"/>
      <c r="I6" s="44"/>
      <c r="J6" s="44"/>
      <c r="K6" s="44"/>
      <c r="L6" s="44"/>
      <c r="M6" s="42"/>
      <c r="N6" s="42"/>
      <c r="O6" s="42"/>
      <c r="P6" s="42">
        <v>100</v>
      </c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394</v>
      </c>
      <c r="G7" s="42">
        <f t="shared" si="0"/>
        <v>40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>
        <v>40</v>
      </c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280</v>
      </c>
      <c r="C8" s="99" t="s">
        <v>11</v>
      </c>
      <c r="D8" s="15" t="s">
        <v>31</v>
      </c>
      <c r="E8" s="42"/>
      <c r="F8" s="49"/>
      <c r="G8" s="42">
        <f t="shared" si="0"/>
        <v>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280</v>
      </c>
      <c r="F9" s="49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1930</v>
      </c>
      <c r="C11" s="99" t="s">
        <v>18</v>
      </c>
      <c r="D11" s="15" t="s">
        <v>27</v>
      </c>
      <c r="E11" s="42"/>
      <c r="F11" s="49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1930</v>
      </c>
      <c r="F12" s="49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100</v>
      </c>
      <c r="C13" s="99" t="s">
        <v>42</v>
      </c>
      <c r="D13" s="15" t="s">
        <v>43</v>
      </c>
      <c r="E13" s="42"/>
      <c r="F13" s="49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100</v>
      </c>
      <c r="F14" s="49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1110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9088.75</v>
      </c>
      <c r="F38" s="12"/>
      <c r="G38" s="42">
        <f>SUM(G4:G37)</f>
        <v>5015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1375</v>
      </c>
      <c r="O38" s="42">
        <f t="shared" si="1"/>
        <v>0</v>
      </c>
      <c r="P38" s="42">
        <f t="shared" si="1"/>
        <v>100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40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3500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9088.75</v>
      </c>
      <c r="D41" s="29"/>
    </row>
    <row r="42" spans="1:42" ht="46.5" customHeight="1" x14ac:dyDescent="0.25">
      <c r="A42" s="35" t="s">
        <v>4</v>
      </c>
      <c r="B42" s="21"/>
      <c r="C42" s="41">
        <f>G38</f>
        <v>5015</v>
      </c>
      <c r="D42" s="30"/>
    </row>
    <row r="43" spans="1:42" ht="46.5" customHeight="1" x14ac:dyDescent="0.25">
      <c r="A43" s="35" t="s">
        <v>5</v>
      </c>
      <c r="B43" s="21"/>
      <c r="C43" s="39">
        <f>+C41-C42</f>
        <v>4073.75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P48"/>
  <sheetViews>
    <sheetView rightToLeft="1" topLeftCell="R2" zoomScaleNormal="100" workbookViewId="0">
      <selection activeCell="H20" sqref="H20"/>
    </sheetView>
  </sheetViews>
  <sheetFormatPr defaultColWidth="19" defaultRowHeight="15" x14ac:dyDescent="0.25"/>
  <cols>
    <col min="1" max="1" width="20.42578125" bestFit="1" customWidth="1"/>
    <col min="2" max="2" width="11.140625" bestFit="1" customWidth="1"/>
    <col min="4" max="4" width="41" bestFit="1" customWidth="1"/>
    <col min="6" max="6" width="72" bestFit="1" customWidth="1"/>
    <col min="9" max="9" width="26" bestFit="1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'23'!C43</f>
        <v>4073.75</v>
      </c>
      <c r="F4" s="49" t="s">
        <v>156</v>
      </c>
      <c r="G4" s="42">
        <f>SUM(H4:AP4)</f>
        <v>500</v>
      </c>
      <c r="H4" s="42"/>
      <c r="I4" s="44"/>
      <c r="J4" s="44"/>
      <c r="K4" s="44"/>
      <c r="L4" s="44"/>
      <c r="M4" s="42"/>
      <c r="N4" s="42"/>
      <c r="O4" s="42"/>
      <c r="P4" s="42"/>
      <c r="Q4" s="42">
        <v>500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10000</v>
      </c>
      <c r="C5" s="99" t="s">
        <v>13</v>
      </c>
      <c r="D5" s="15" t="s">
        <v>25</v>
      </c>
      <c r="E5" s="42"/>
      <c r="F5" s="49" t="s">
        <v>395</v>
      </c>
      <c r="G5" s="42">
        <f t="shared" ref="G5:G37" si="0">SUM(H5:AP5)</f>
        <v>2137</v>
      </c>
      <c r="H5" s="42"/>
      <c r="I5" s="44"/>
      <c r="J5" s="44"/>
      <c r="K5" s="44"/>
      <c r="L5" s="44"/>
      <c r="M5" s="42"/>
      <c r="N5" s="42">
        <v>2137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405</v>
      </c>
      <c r="E6" s="42">
        <v>10000</v>
      </c>
      <c r="F6" s="49" t="s">
        <v>396</v>
      </c>
      <c r="G6" s="42">
        <f t="shared" si="0"/>
        <v>50</v>
      </c>
      <c r="H6" s="42"/>
      <c r="I6" s="44"/>
      <c r="J6" s="44"/>
      <c r="K6" s="44"/>
      <c r="L6" s="44"/>
      <c r="M6" s="42"/>
      <c r="N6" s="42">
        <v>50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397</v>
      </c>
      <c r="G7" s="42">
        <f t="shared" si="0"/>
        <v>200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>
        <v>200</v>
      </c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1240</v>
      </c>
      <c r="C8" s="99" t="s">
        <v>11</v>
      </c>
      <c r="D8" s="15" t="s">
        <v>31</v>
      </c>
      <c r="E8" s="42">
        <v>1240</v>
      </c>
      <c r="F8" s="49" t="s">
        <v>365</v>
      </c>
      <c r="G8" s="42">
        <f t="shared" si="0"/>
        <v>100</v>
      </c>
      <c r="H8" s="42"/>
      <c r="I8" s="44"/>
      <c r="J8" s="44"/>
      <c r="K8" s="44"/>
      <c r="L8" s="44"/>
      <c r="M8" s="42"/>
      <c r="N8" s="42">
        <v>100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398</v>
      </c>
      <c r="G9" s="42">
        <f t="shared" si="0"/>
        <v>300</v>
      </c>
      <c r="H9" s="42"/>
      <c r="I9" s="44"/>
      <c r="J9" s="44">
        <v>300</v>
      </c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272</v>
      </c>
      <c r="G10" s="42">
        <f t="shared" si="0"/>
        <v>300</v>
      </c>
      <c r="H10" s="42"/>
      <c r="I10" s="44"/>
      <c r="J10" s="44">
        <v>300</v>
      </c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 t="s">
        <v>406</v>
      </c>
      <c r="B11" s="102">
        <f>E11+E12</f>
        <v>23635</v>
      </c>
      <c r="C11" s="99" t="s">
        <v>18</v>
      </c>
      <c r="D11" s="15" t="s">
        <v>27</v>
      </c>
      <c r="E11" s="42">
        <v>20215</v>
      </c>
      <c r="F11" s="49" t="s">
        <v>239</v>
      </c>
      <c r="G11" s="42">
        <f t="shared" si="0"/>
        <v>300</v>
      </c>
      <c r="H11" s="42"/>
      <c r="I11" s="44"/>
      <c r="J11" s="44">
        <v>300</v>
      </c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 t="s">
        <v>407</v>
      </c>
      <c r="B12" s="104"/>
      <c r="C12" s="100"/>
      <c r="D12" s="15" t="s">
        <v>28</v>
      </c>
      <c r="E12" s="42">
        <v>3420</v>
      </c>
      <c r="F12" s="49" t="s">
        <v>399</v>
      </c>
      <c r="G12" s="42">
        <f t="shared" si="0"/>
        <v>210</v>
      </c>
      <c r="H12" s="42"/>
      <c r="I12" s="44"/>
      <c r="J12" s="44"/>
      <c r="K12" s="44"/>
      <c r="L12" s="44"/>
      <c r="M12" s="42"/>
      <c r="N12" s="42">
        <v>210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480</v>
      </c>
      <c r="C13" s="99" t="s">
        <v>42</v>
      </c>
      <c r="D13" s="15" t="s">
        <v>43</v>
      </c>
      <c r="E13" s="42">
        <v>480</v>
      </c>
      <c r="F13" s="49" t="s">
        <v>400</v>
      </c>
      <c r="G13" s="42">
        <f t="shared" si="0"/>
        <v>12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>
        <v>12</v>
      </c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49" t="s">
        <v>401</v>
      </c>
      <c r="G14" s="42">
        <f t="shared" si="0"/>
        <v>2500</v>
      </c>
      <c r="H14" s="42"/>
      <c r="I14" s="44"/>
      <c r="J14" s="44"/>
      <c r="K14" s="44"/>
      <c r="L14" s="44"/>
      <c r="M14" s="42"/>
      <c r="N14" s="42">
        <v>2500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402</v>
      </c>
      <c r="G15" s="42">
        <f t="shared" si="0"/>
        <v>3405</v>
      </c>
      <c r="H15" s="42"/>
      <c r="I15" s="44"/>
      <c r="J15" s="44"/>
      <c r="K15" s="44"/>
      <c r="L15" s="44"/>
      <c r="M15" s="42"/>
      <c r="N15" s="42">
        <v>3405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403</v>
      </c>
      <c r="G16" s="42">
        <f t="shared" si="0"/>
        <v>2900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>
        <v>2900</v>
      </c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404</v>
      </c>
      <c r="G17" s="42">
        <f t="shared" si="0"/>
        <v>4500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>
        <v>4500</v>
      </c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250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39678.75</v>
      </c>
      <c r="F38" s="12"/>
      <c r="G38" s="42">
        <f>SUM(G4:G37)</f>
        <v>17414</v>
      </c>
      <c r="H38" s="42">
        <f>SUM(H4:H37)</f>
        <v>0</v>
      </c>
      <c r="I38" s="42">
        <f>SUM(I4:I37)</f>
        <v>0</v>
      </c>
      <c r="J38" s="42">
        <f t="shared" ref="J38:AM38" si="1">SUM(J4:J37)</f>
        <v>900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8402</v>
      </c>
      <c r="O38" s="42">
        <f t="shared" si="1"/>
        <v>0</v>
      </c>
      <c r="P38" s="42">
        <f t="shared" si="1"/>
        <v>0</v>
      </c>
      <c r="Q38" s="42">
        <f t="shared" si="1"/>
        <v>500</v>
      </c>
      <c r="R38" s="42">
        <f t="shared" si="1"/>
        <v>0</v>
      </c>
      <c r="S38" s="42">
        <f t="shared" si="1"/>
        <v>0</v>
      </c>
      <c r="T38" s="42">
        <f t="shared" si="1"/>
        <v>12</v>
      </c>
      <c r="U38" s="42">
        <f t="shared" si="1"/>
        <v>2900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200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4500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39678.75</v>
      </c>
      <c r="D41" s="29"/>
    </row>
    <row r="42" spans="1:42" ht="46.5" customHeight="1" x14ac:dyDescent="0.25">
      <c r="A42" s="35" t="s">
        <v>4</v>
      </c>
      <c r="B42" s="21"/>
      <c r="C42" s="41">
        <f>G38</f>
        <v>17414</v>
      </c>
      <c r="D42" s="30"/>
    </row>
    <row r="43" spans="1:42" ht="46.5" customHeight="1" x14ac:dyDescent="0.25">
      <c r="A43" s="35" t="s">
        <v>5</v>
      </c>
      <c r="B43" s="21"/>
      <c r="C43" s="39">
        <f>+C41-C42</f>
        <v>22264.75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P48"/>
  <sheetViews>
    <sheetView rightToLeft="1" topLeftCell="T2" zoomScale="93" zoomScaleNormal="93" workbookViewId="0">
      <selection activeCell="H20" sqref="H20"/>
    </sheetView>
  </sheetViews>
  <sheetFormatPr defaultColWidth="19" defaultRowHeight="15" x14ac:dyDescent="0.25"/>
  <cols>
    <col min="1" max="1" width="47.42578125" bestFit="1" customWidth="1"/>
    <col min="2" max="2" width="11.5703125" bestFit="1" customWidth="1"/>
    <col min="4" max="4" width="41.28515625" bestFit="1" customWidth="1"/>
    <col min="6" max="6" width="51.42578125" bestFit="1" customWidth="1"/>
    <col min="9" max="9" width="26.5703125" bestFit="1" customWidth="1"/>
    <col min="34" max="34" width="29.140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'24'!C43</f>
        <v>22264.75</v>
      </c>
      <c r="F4" s="49" t="s">
        <v>408</v>
      </c>
      <c r="G4" s="42">
        <f>SUM(H4:AP4)</f>
        <v>500</v>
      </c>
      <c r="H4" s="42"/>
      <c r="I4" s="44"/>
      <c r="J4" s="44"/>
      <c r="K4" s="44"/>
      <c r="L4" s="44"/>
      <c r="M4" s="42"/>
      <c r="N4" s="42"/>
      <c r="O4" s="42"/>
      <c r="P4" s="42"/>
      <c r="Q4" s="42">
        <v>500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409</v>
      </c>
      <c r="G5" s="42">
        <f t="shared" ref="G5:G37" si="0">SUM(H5:AP5)</f>
        <v>150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>
        <v>150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410</v>
      </c>
      <c r="G6" s="42">
        <f t="shared" si="0"/>
        <v>1210</v>
      </c>
      <c r="H6" s="42"/>
      <c r="I6" s="44"/>
      <c r="J6" s="44"/>
      <c r="K6" s="44"/>
      <c r="L6" s="44"/>
      <c r="M6" s="42"/>
      <c r="N6" s="42"/>
      <c r="O6" s="42"/>
      <c r="P6" s="42"/>
      <c r="Q6" s="42">
        <v>1210</v>
      </c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411</v>
      </c>
      <c r="G7" s="42">
        <f t="shared" si="0"/>
        <v>1485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>
        <v>1485</v>
      </c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3805</v>
      </c>
      <c r="C8" s="99" t="s">
        <v>11</v>
      </c>
      <c r="D8" s="15" t="s">
        <v>31</v>
      </c>
      <c r="E8" s="42">
        <v>3805</v>
      </c>
      <c r="F8" s="49" t="s">
        <v>412</v>
      </c>
      <c r="G8" s="42">
        <f t="shared" si="0"/>
        <v>175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>
        <v>175</v>
      </c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413</v>
      </c>
      <c r="G9" s="42">
        <f t="shared" si="0"/>
        <v>700</v>
      </c>
      <c r="H9" s="42"/>
      <c r="I9" s="44"/>
      <c r="J9" s="44"/>
      <c r="K9" s="44"/>
      <c r="L9" s="44"/>
      <c r="M9" s="42"/>
      <c r="N9" s="42"/>
      <c r="O9" s="42"/>
      <c r="P9" s="42"/>
      <c r="Q9" s="42">
        <v>700</v>
      </c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414</v>
      </c>
      <c r="G10" s="42">
        <f t="shared" si="0"/>
        <v>9000</v>
      </c>
      <c r="H10" s="42"/>
      <c r="I10" s="44"/>
      <c r="J10" s="44"/>
      <c r="K10" s="44"/>
      <c r="L10" s="44"/>
      <c r="M10" s="42"/>
      <c r="N10" s="42">
        <v>9000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 t="s">
        <v>434</v>
      </c>
      <c r="B11" s="102">
        <f>E11+E12</f>
        <v>12670</v>
      </c>
      <c r="C11" s="99" t="s">
        <v>18</v>
      </c>
      <c r="D11" s="15" t="s">
        <v>27</v>
      </c>
      <c r="E11" s="42">
        <v>8890</v>
      </c>
      <c r="F11" s="49" t="s">
        <v>415</v>
      </c>
      <c r="G11" s="42">
        <f t="shared" si="0"/>
        <v>150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>
        <v>150</v>
      </c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3780</v>
      </c>
      <c r="F12" s="49" t="s">
        <v>416</v>
      </c>
      <c r="G12" s="42">
        <f t="shared" si="0"/>
        <v>400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>
        <v>400</v>
      </c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 t="s">
        <v>434</v>
      </c>
      <c r="B13" s="102">
        <f>E13+E14</f>
        <v>6660</v>
      </c>
      <c r="C13" s="99" t="s">
        <v>42</v>
      </c>
      <c r="D13" s="15" t="s">
        <v>43</v>
      </c>
      <c r="E13" s="42">
        <v>5960</v>
      </c>
      <c r="F13" s="49" t="s">
        <v>417</v>
      </c>
      <c r="G13" s="42">
        <f t="shared" si="0"/>
        <v>1260</v>
      </c>
      <c r="H13" s="42"/>
      <c r="I13" s="44"/>
      <c r="J13" s="44"/>
      <c r="K13" s="44"/>
      <c r="L13" s="44"/>
      <c r="M13" s="42"/>
      <c r="N13" s="42">
        <v>1260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700</v>
      </c>
      <c r="F14" s="49" t="s">
        <v>418</v>
      </c>
      <c r="G14" s="42">
        <f t="shared" si="0"/>
        <v>5280</v>
      </c>
      <c r="H14" s="42"/>
      <c r="I14" s="44"/>
      <c r="J14" s="44"/>
      <c r="K14" s="44"/>
      <c r="L14" s="44"/>
      <c r="M14" s="42"/>
      <c r="N14" s="42">
        <v>5280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416</v>
      </c>
      <c r="G15" s="42">
        <f t="shared" si="0"/>
        <v>480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>
        <v>480</v>
      </c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419</v>
      </c>
      <c r="G16" s="42">
        <f t="shared" si="0"/>
        <v>1120</v>
      </c>
      <c r="H16" s="42"/>
      <c r="I16" s="44"/>
      <c r="J16" s="44"/>
      <c r="K16" s="44"/>
      <c r="L16" s="44"/>
      <c r="M16" s="42"/>
      <c r="N16" s="42">
        <v>1120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420</v>
      </c>
      <c r="G17" s="42">
        <f t="shared" si="0"/>
        <v>6720</v>
      </c>
      <c r="H17" s="42"/>
      <c r="I17" s="44"/>
      <c r="J17" s="44"/>
      <c r="K17" s="44"/>
      <c r="L17" s="44"/>
      <c r="M17" s="42"/>
      <c r="N17" s="42">
        <v>6720</v>
      </c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421</v>
      </c>
      <c r="G18" s="42">
        <f t="shared" si="0"/>
        <v>750</v>
      </c>
      <c r="H18" s="42"/>
      <c r="I18" s="44"/>
      <c r="J18" s="44"/>
      <c r="K18" s="44"/>
      <c r="L18" s="44">
        <v>750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396</v>
      </c>
      <c r="G19" s="42">
        <f t="shared" si="0"/>
        <v>50</v>
      </c>
      <c r="H19" s="42"/>
      <c r="I19" s="44"/>
      <c r="J19" s="44"/>
      <c r="K19" s="44"/>
      <c r="L19" s="44"/>
      <c r="M19" s="42"/>
      <c r="N19" s="42">
        <v>50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49" t="s">
        <v>96</v>
      </c>
      <c r="G20" s="42">
        <f t="shared" si="0"/>
        <v>20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>
        <v>20</v>
      </c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535</v>
      </c>
      <c r="F21" s="49" t="s">
        <v>422</v>
      </c>
      <c r="G21" s="42">
        <f t="shared" si="0"/>
        <v>30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>
        <v>30</v>
      </c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 t="s">
        <v>433</v>
      </c>
      <c r="C24" s="1"/>
      <c r="D24" s="15" t="s">
        <v>496</v>
      </c>
      <c r="E24" s="1">
        <v>19756</v>
      </c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65690.75</v>
      </c>
      <c r="F38" s="12"/>
      <c r="G38" s="42">
        <f>SUM(G4:G37)</f>
        <v>29480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750</v>
      </c>
      <c r="M38" s="42">
        <f t="shared" si="1"/>
        <v>0</v>
      </c>
      <c r="N38" s="42">
        <f t="shared" si="1"/>
        <v>23430</v>
      </c>
      <c r="O38" s="42">
        <f t="shared" si="1"/>
        <v>0</v>
      </c>
      <c r="P38" s="42">
        <f t="shared" si="1"/>
        <v>0</v>
      </c>
      <c r="Q38" s="42">
        <f t="shared" si="1"/>
        <v>2410</v>
      </c>
      <c r="R38" s="42">
        <f t="shared" si="1"/>
        <v>0</v>
      </c>
      <c r="S38" s="42">
        <f t="shared" si="1"/>
        <v>0</v>
      </c>
      <c r="T38" s="42">
        <f t="shared" si="1"/>
        <v>20</v>
      </c>
      <c r="U38" s="42">
        <f t="shared" si="1"/>
        <v>1485</v>
      </c>
      <c r="V38" s="42">
        <f t="shared" si="1"/>
        <v>1205</v>
      </c>
      <c r="W38" s="42">
        <f t="shared" si="1"/>
        <v>0</v>
      </c>
      <c r="X38" s="42">
        <f t="shared" si="1"/>
        <v>150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30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65690.75</v>
      </c>
      <c r="D41" s="29"/>
    </row>
    <row r="42" spans="1:42" ht="46.5" customHeight="1" x14ac:dyDescent="0.25">
      <c r="A42" s="35" t="s">
        <v>4</v>
      </c>
      <c r="B42" s="21"/>
      <c r="C42" s="41">
        <f>G38</f>
        <v>29480</v>
      </c>
      <c r="D42" s="30"/>
    </row>
    <row r="43" spans="1:42" ht="46.5" customHeight="1" x14ac:dyDescent="0.25">
      <c r="A43" s="35" t="s">
        <v>5</v>
      </c>
      <c r="B43" s="21"/>
      <c r="C43" s="39">
        <f>+C41-C42</f>
        <v>36210.75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P48"/>
  <sheetViews>
    <sheetView rightToLeft="1" topLeftCell="I2" zoomScale="70" zoomScaleNormal="70" workbookViewId="0">
      <selection activeCell="H20" sqref="H20"/>
    </sheetView>
  </sheetViews>
  <sheetFormatPr defaultColWidth="19" defaultRowHeight="15" x14ac:dyDescent="0.25"/>
  <cols>
    <col min="1" max="1" width="20.7109375" bestFit="1" customWidth="1"/>
    <col min="2" max="2" width="11.42578125" bestFit="1" customWidth="1"/>
    <col min="4" max="4" width="41" bestFit="1" customWidth="1"/>
    <col min="6" max="6" width="56.570312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'25'!C43</f>
        <v>36210.75</v>
      </c>
      <c r="F4" s="49" t="s">
        <v>423</v>
      </c>
      <c r="G4" s="42">
        <f>SUM(H4:AP4)</f>
        <v>2500</v>
      </c>
      <c r="H4" s="42"/>
      <c r="I4" s="44"/>
      <c r="J4" s="44">
        <v>2500</v>
      </c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2000</v>
      </c>
      <c r="C5" s="99" t="s">
        <v>13</v>
      </c>
      <c r="D5" s="15" t="s">
        <v>436</v>
      </c>
      <c r="E5" s="42">
        <v>2000</v>
      </c>
      <c r="F5" s="49" t="s">
        <v>424</v>
      </c>
      <c r="G5" s="42">
        <f t="shared" ref="G5:G37" si="0">SUM(H5:AP5)</f>
        <v>2500</v>
      </c>
      <c r="H5" s="42"/>
      <c r="I5" s="44"/>
      <c r="J5" s="44">
        <v>2500</v>
      </c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307</v>
      </c>
      <c r="G6" s="42">
        <f t="shared" si="0"/>
        <v>400</v>
      </c>
      <c r="H6" s="42"/>
      <c r="I6" s="44"/>
      <c r="J6" s="44">
        <v>400</v>
      </c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425</v>
      </c>
      <c r="G7" s="42">
        <f t="shared" si="0"/>
        <v>1012</v>
      </c>
      <c r="H7" s="42"/>
      <c r="I7" s="44"/>
      <c r="J7" s="44"/>
      <c r="K7" s="44"/>
      <c r="L7" s="44"/>
      <c r="M7" s="42"/>
      <c r="N7" s="42">
        <v>1012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0</v>
      </c>
      <c r="C8" s="99" t="s">
        <v>11</v>
      </c>
      <c r="D8" s="15" t="s">
        <v>31</v>
      </c>
      <c r="E8" s="42"/>
      <c r="F8" s="49" t="s">
        <v>335</v>
      </c>
      <c r="G8" s="42">
        <f t="shared" si="0"/>
        <v>600</v>
      </c>
      <c r="H8" s="42"/>
      <c r="I8" s="44"/>
      <c r="J8" s="44">
        <v>600</v>
      </c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426</v>
      </c>
      <c r="G9" s="42">
        <f t="shared" si="0"/>
        <v>20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>
        <v>20</v>
      </c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427</v>
      </c>
      <c r="G10" s="42">
        <f t="shared" si="0"/>
        <v>250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>
        <v>250</v>
      </c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49" t="s">
        <v>428</v>
      </c>
      <c r="G11" s="42">
        <f t="shared" si="0"/>
        <v>4300</v>
      </c>
      <c r="H11" s="42"/>
      <c r="I11" s="44"/>
      <c r="J11" s="44"/>
      <c r="K11" s="44"/>
      <c r="L11" s="44"/>
      <c r="M11" s="42"/>
      <c r="N11" s="42">
        <v>4300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49" t="s">
        <v>362</v>
      </c>
      <c r="G12" s="42">
        <f t="shared" si="0"/>
        <v>30</v>
      </c>
      <c r="H12" s="42"/>
      <c r="I12" s="44"/>
      <c r="J12" s="44"/>
      <c r="K12" s="44"/>
      <c r="L12" s="44"/>
      <c r="M12" s="42"/>
      <c r="N12" s="42"/>
      <c r="O12" s="42">
        <v>30</v>
      </c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300</v>
      </c>
      <c r="C13" s="99" t="s">
        <v>42</v>
      </c>
      <c r="D13" s="15" t="s">
        <v>43</v>
      </c>
      <c r="E13" s="42">
        <v>300</v>
      </c>
      <c r="F13" s="49" t="s">
        <v>429</v>
      </c>
      <c r="G13" s="42">
        <f t="shared" si="0"/>
        <v>1000</v>
      </c>
      <c r="H13" s="42"/>
      <c r="I13" s="44"/>
      <c r="J13" s="44">
        <v>1000</v>
      </c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49" t="s">
        <v>430</v>
      </c>
      <c r="G14" s="42">
        <f t="shared" si="0"/>
        <v>3000</v>
      </c>
      <c r="H14" s="42"/>
      <c r="I14" s="44"/>
      <c r="J14" s="44">
        <v>3000</v>
      </c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431</v>
      </c>
      <c r="G15" s="42">
        <f t="shared" si="0"/>
        <v>2500</v>
      </c>
      <c r="H15" s="42"/>
      <c r="I15" s="44"/>
      <c r="J15" s="44">
        <v>2500</v>
      </c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432</v>
      </c>
      <c r="G16" s="42">
        <f t="shared" si="0"/>
        <v>2500</v>
      </c>
      <c r="H16" s="42"/>
      <c r="I16" s="44"/>
      <c r="J16" s="44">
        <v>2500</v>
      </c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308</v>
      </c>
      <c r="G17" s="42">
        <f t="shared" si="0"/>
        <v>1000</v>
      </c>
      <c r="H17" s="42"/>
      <c r="I17" s="44"/>
      <c r="J17" s="44">
        <v>1000</v>
      </c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260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 t="s">
        <v>6</v>
      </c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38770.75</v>
      </c>
      <c r="F38" s="12"/>
      <c r="G38" s="42">
        <f>SUM(G4:G37)</f>
        <v>21612</v>
      </c>
      <c r="H38" s="42">
        <f>SUM(H4:H37)</f>
        <v>0</v>
      </c>
      <c r="I38" s="42">
        <f>SUM(I4:I37)</f>
        <v>0</v>
      </c>
      <c r="J38" s="42">
        <f t="shared" ref="J38:AM38" si="1">SUM(J4:J37)</f>
        <v>16000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5312</v>
      </c>
      <c r="O38" s="42">
        <f t="shared" si="1"/>
        <v>30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270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38770.75</v>
      </c>
      <c r="D41" s="29"/>
    </row>
    <row r="42" spans="1:42" ht="46.5" customHeight="1" x14ac:dyDescent="0.25">
      <c r="A42" s="35" t="s">
        <v>4</v>
      </c>
      <c r="B42" s="21"/>
      <c r="C42" s="41">
        <f>G38</f>
        <v>21612</v>
      </c>
      <c r="D42" s="30"/>
    </row>
    <row r="43" spans="1:42" ht="46.5" customHeight="1" x14ac:dyDescent="0.25">
      <c r="A43" s="35" t="s">
        <v>5</v>
      </c>
      <c r="B43" s="21"/>
      <c r="C43" s="39">
        <f>+C41-C42</f>
        <v>17158.75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P48"/>
  <sheetViews>
    <sheetView rightToLeft="1" topLeftCell="P2" zoomScale="71" zoomScaleNormal="71" workbookViewId="0">
      <selection activeCell="F4" sqref="F4"/>
    </sheetView>
  </sheetViews>
  <sheetFormatPr defaultColWidth="19" defaultRowHeight="15" x14ac:dyDescent="0.25"/>
  <cols>
    <col min="1" max="1" width="20.42578125" bestFit="1" customWidth="1"/>
    <col min="2" max="2" width="11.140625" bestFit="1" customWidth="1"/>
    <col min="4" max="4" width="41" bestFit="1" customWidth="1"/>
    <col min="6" max="6" width="64.7109375" bestFit="1" customWidth="1"/>
    <col min="9" max="9" width="26" bestFit="1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'26'!C43</f>
        <v>17158.75</v>
      </c>
      <c r="F4" s="49" t="s">
        <v>437</v>
      </c>
      <c r="G4" s="42">
        <f>SUM(H4:AP4)</f>
        <v>200</v>
      </c>
      <c r="H4" s="42"/>
      <c r="I4" s="44"/>
      <c r="J4" s="44">
        <v>200</v>
      </c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438</v>
      </c>
      <c r="G5" s="42">
        <f t="shared" ref="G5:G37" si="0">SUM(H5:AP5)</f>
        <v>100</v>
      </c>
      <c r="H5" s="42"/>
      <c r="I5" s="44"/>
      <c r="J5" s="44"/>
      <c r="K5" s="44"/>
      <c r="L5" s="44"/>
      <c r="M5" s="42"/>
      <c r="N5" s="42"/>
      <c r="O5" s="42">
        <v>100</v>
      </c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439</v>
      </c>
      <c r="G6" s="42">
        <f t="shared" si="0"/>
        <v>500</v>
      </c>
      <c r="H6" s="42"/>
      <c r="I6" s="44"/>
      <c r="J6" s="44">
        <v>500</v>
      </c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440</v>
      </c>
      <c r="G7" s="42">
        <f t="shared" si="0"/>
        <v>760</v>
      </c>
      <c r="H7" s="42"/>
      <c r="I7" s="44"/>
      <c r="J7" s="44"/>
      <c r="K7" s="44"/>
      <c r="L7" s="44"/>
      <c r="M7" s="42"/>
      <c r="N7" s="42">
        <v>760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0</v>
      </c>
      <c r="C8" s="99" t="s">
        <v>11</v>
      </c>
      <c r="D8" s="15" t="s">
        <v>31</v>
      </c>
      <c r="E8" s="42"/>
      <c r="F8" s="49" t="s">
        <v>441</v>
      </c>
      <c r="G8" s="42">
        <f t="shared" si="0"/>
        <v>1000</v>
      </c>
      <c r="H8" s="42"/>
      <c r="I8" s="44"/>
      <c r="J8" s="44">
        <v>1000</v>
      </c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442</v>
      </c>
      <c r="G9" s="42">
        <f t="shared" si="0"/>
        <v>2000</v>
      </c>
      <c r="H9" s="42"/>
      <c r="I9" s="44"/>
      <c r="J9" s="44">
        <v>2000</v>
      </c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443</v>
      </c>
      <c r="G10" s="42">
        <f t="shared" si="0"/>
        <v>35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>
        <v>35</v>
      </c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255</v>
      </c>
      <c r="C11" s="99" t="s">
        <v>18</v>
      </c>
      <c r="D11" s="15" t="s">
        <v>27</v>
      </c>
      <c r="E11" s="42">
        <v>255</v>
      </c>
      <c r="F11" s="49" t="s">
        <v>444</v>
      </c>
      <c r="G11" s="42">
        <f t="shared" si="0"/>
        <v>50</v>
      </c>
      <c r="H11" s="42"/>
      <c r="I11" s="44"/>
      <c r="J11" s="44"/>
      <c r="K11" s="44"/>
      <c r="L11" s="44"/>
      <c r="M11" s="42"/>
      <c r="N11" s="42"/>
      <c r="O11" s="42">
        <v>50</v>
      </c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49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49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49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49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200</v>
      </c>
      <c r="F21" s="49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49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49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49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49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49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17613.75</v>
      </c>
      <c r="F38" s="12"/>
      <c r="G38" s="42">
        <f>SUM(G4:G37)</f>
        <v>4645</v>
      </c>
      <c r="H38" s="42">
        <f>SUM(H4:H37)</f>
        <v>0</v>
      </c>
      <c r="I38" s="42">
        <f>SUM(I4:I37)</f>
        <v>0</v>
      </c>
      <c r="J38" s="42">
        <f t="shared" ref="J38:AM38" si="1">SUM(J4:J37)</f>
        <v>3700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760</v>
      </c>
      <c r="O38" s="42">
        <f t="shared" si="1"/>
        <v>150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35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17613.75</v>
      </c>
      <c r="D41" s="29"/>
    </row>
    <row r="42" spans="1:42" ht="46.5" customHeight="1" x14ac:dyDescent="0.25">
      <c r="A42" s="35" t="s">
        <v>4</v>
      </c>
      <c r="B42" s="21"/>
      <c r="C42" s="41">
        <f>G38</f>
        <v>4645</v>
      </c>
      <c r="D42" s="30"/>
    </row>
    <row r="43" spans="1:42" ht="46.5" customHeight="1" x14ac:dyDescent="0.25">
      <c r="A43" s="35" t="s">
        <v>5</v>
      </c>
      <c r="B43" s="21"/>
      <c r="C43" s="39">
        <f>+C41-C42</f>
        <v>12968.75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P48"/>
  <sheetViews>
    <sheetView rightToLeft="1" topLeftCell="J2" zoomScale="71" zoomScaleNormal="71" workbookViewId="0">
      <selection activeCell="I8" sqref="I8"/>
    </sheetView>
  </sheetViews>
  <sheetFormatPr defaultColWidth="19" defaultRowHeight="15" x14ac:dyDescent="0.25"/>
  <cols>
    <col min="1" max="1" width="20.42578125" bestFit="1" customWidth="1"/>
    <col min="2" max="2" width="11.140625" bestFit="1" customWidth="1"/>
    <col min="4" max="4" width="41" bestFit="1" customWidth="1"/>
    <col min="6" max="6" width="53.28515625" bestFit="1" customWidth="1"/>
    <col min="9" max="9" width="26" bestFit="1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'27'!C43</f>
        <v>12968.75</v>
      </c>
      <c r="F4" s="49" t="s">
        <v>398</v>
      </c>
      <c r="G4" s="42">
        <f>SUM(H4:AP4)</f>
        <v>500</v>
      </c>
      <c r="H4" s="42"/>
      <c r="I4" s="44"/>
      <c r="J4" s="44">
        <v>500</v>
      </c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446</v>
      </c>
      <c r="G5" s="42">
        <f t="shared" ref="G5:G37" si="0">SUM(H5:AP5)</f>
        <v>200</v>
      </c>
      <c r="H5" s="42"/>
      <c r="I5" s="44"/>
      <c r="J5" s="44">
        <v>200</v>
      </c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447</v>
      </c>
      <c r="G6" s="42">
        <f t="shared" si="0"/>
        <v>200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>
        <v>200</v>
      </c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/>
      <c r="G7" s="42">
        <f t="shared" si="0"/>
        <v>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120</v>
      </c>
      <c r="C8" s="99" t="s">
        <v>11</v>
      </c>
      <c r="D8" s="15" t="s">
        <v>31</v>
      </c>
      <c r="E8" s="42">
        <v>120</v>
      </c>
      <c r="F8" s="15"/>
      <c r="G8" s="42">
        <f t="shared" si="0"/>
        <v>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15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2175</v>
      </c>
      <c r="C11" s="99" t="s">
        <v>18</v>
      </c>
      <c r="D11" s="15" t="s">
        <v>27</v>
      </c>
      <c r="E11" s="42">
        <v>2175</v>
      </c>
      <c r="F11" s="16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16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400</v>
      </c>
      <c r="C13" s="99" t="s">
        <v>42</v>
      </c>
      <c r="D13" s="15" t="s">
        <v>43</v>
      </c>
      <c r="E13" s="42">
        <v>400</v>
      </c>
      <c r="F13" s="16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16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6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16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6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485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113" t="s">
        <v>1</v>
      </c>
      <c r="B38" s="114"/>
      <c r="C38" s="114"/>
      <c r="D38" s="115"/>
      <c r="E38" s="1">
        <f>SUM(E4:E37)</f>
        <v>16148.75</v>
      </c>
      <c r="F38" s="12"/>
      <c r="G38" s="42">
        <f>SUM(G4:G37)</f>
        <v>900</v>
      </c>
      <c r="H38" s="42">
        <f>SUM(H4:H37)</f>
        <v>0</v>
      </c>
      <c r="I38" s="42">
        <f>SUM(I4:I37)</f>
        <v>0</v>
      </c>
      <c r="J38" s="42">
        <f t="shared" ref="J38:AM38" si="1">SUM(J4:J37)</f>
        <v>700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200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16148.75</v>
      </c>
      <c r="D41" s="29"/>
    </row>
    <row r="42" spans="1:42" ht="46.5" customHeight="1" x14ac:dyDescent="0.25">
      <c r="A42" s="35" t="s">
        <v>4</v>
      </c>
      <c r="B42" s="21"/>
      <c r="C42" s="41">
        <f>G38</f>
        <v>900</v>
      </c>
      <c r="D42" s="30"/>
    </row>
    <row r="43" spans="1:42" ht="46.5" customHeight="1" x14ac:dyDescent="0.25">
      <c r="A43" s="35" t="s">
        <v>5</v>
      </c>
      <c r="B43" s="21"/>
      <c r="C43" s="39">
        <f>+C41-C42</f>
        <v>15248.75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P48"/>
  <sheetViews>
    <sheetView rightToLeft="1" tabSelected="1" topLeftCell="A2" zoomScale="70" zoomScaleNormal="70" workbookViewId="0">
      <selection activeCell="J32" sqref="J32"/>
    </sheetView>
  </sheetViews>
  <sheetFormatPr defaultColWidth="19" defaultRowHeight="15" x14ac:dyDescent="0.25"/>
  <cols>
    <col min="1" max="1" width="20.7109375" bestFit="1" customWidth="1"/>
    <col min="2" max="2" width="11.42578125" bestFit="1" customWidth="1"/>
    <col min="4" max="4" width="41" bestFit="1" customWidth="1"/>
    <col min="6" max="6" width="73.570312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'28'!C43</f>
        <v>15248.75</v>
      </c>
      <c r="F4" s="49" t="s">
        <v>448</v>
      </c>
      <c r="G4" s="42">
        <f>SUM(H4:AP4)</f>
        <v>1047</v>
      </c>
      <c r="H4" s="42"/>
      <c r="I4" s="44"/>
      <c r="J4" s="44"/>
      <c r="K4" s="44"/>
      <c r="L4" s="44"/>
      <c r="M4" s="42"/>
      <c r="N4" s="42">
        <v>1047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30000</v>
      </c>
      <c r="C5" s="99" t="s">
        <v>13</v>
      </c>
      <c r="D5" s="15" t="s">
        <v>493</v>
      </c>
      <c r="E5" s="42">
        <v>5000</v>
      </c>
      <c r="F5" s="49" t="s">
        <v>416</v>
      </c>
      <c r="G5" s="42">
        <f t="shared" ref="G5:G37" si="0">SUM(H5:AP5)</f>
        <v>425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>
        <v>425</v>
      </c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494</v>
      </c>
      <c r="E6" s="42">
        <v>25000</v>
      </c>
      <c r="F6" s="49" t="s">
        <v>449</v>
      </c>
      <c r="G6" s="42">
        <f t="shared" si="0"/>
        <v>72.5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>
        <v>72.5</v>
      </c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450</v>
      </c>
      <c r="G7" s="42">
        <f t="shared" si="0"/>
        <v>50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>
        <v>50</v>
      </c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10470</v>
      </c>
      <c r="C8" s="99" t="s">
        <v>11</v>
      </c>
      <c r="D8" s="15" t="s">
        <v>31</v>
      </c>
      <c r="E8" s="42"/>
      <c r="F8" s="49" t="s">
        <v>451</v>
      </c>
      <c r="G8" s="42">
        <f t="shared" si="0"/>
        <v>160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>
        <v>160</v>
      </c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10470</v>
      </c>
      <c r="F9" s="49" t="s">
        <v>452</v>
      </c>
      <c r="G9" s="42">
        <f t="shared" si="0"/>
        <v>70</v>
      </c>
      <c r="H9" s="42"/>
      <c r="I9" s="44"/>
      <c r="J9" s="44"/>
      <c r="K9" s="44"/>
      <c r="L9" s="44"/>
      <c r="M9" s="42">
        <v>70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>
        <v>530</v>
      </c>
      <c r="F10" s="49" t="s">
        <v>453</v>
      </c>
      <c r="G10" s="42">
        <f t="shared" si="0"/>
        <v>1000</v>
      </c>
      <c r="H10" s="42"/>
      <c r="I10" s="44"/>
      <c r="J10" s="44"/>
      <c r="K10" s="44"/>
      <c r="L10" s="44"/>
      <c r="M10" s="42">
        <v>1000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49" t="s">
        <v>454</v>
      </c>
      <c r="G11" s="42">
        <f t="shared" si="0"/>
        <v>530</v>
      </c>
      <c r="H11" s="42"/>
      <c r="I11" s="44"/>
      <c r="J11" s="44"/>
      <c r="K11" s="44"/>
      <c r="L11" s="44"/>
      <c r="M11" s="42">
        <v>530</v>
      </c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49" t="s">
        <v>455</v>
      </c>
      <c r="G12" s="42">
        <f t="shared" si="0"/>
        <v>1200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>
        <v>1200</v>
      </c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100</v>
      </c>
      <c r="C13" s="99" t="s">
        <v>42</v>
      </c>
      <c r="D13" s="15" t="s">
        <v>43</v>
      </c>
      <c r="E13" s="42"/>
      <c r="F13" s="49" t="s">
        <v>456</v>
      </c>
      <c r="G13" s="42">
        <f t="shared" si="0"/>
        <v>1600</v>
      </c>
      <c r="H13" s="42"/>
      <c r="I13" s="44"/>
      <c r="J13" s="44"/>
      <c r="K13" s="44"/>
      <c r="L13" s="44"/>
      <c r="M13" s="42"/>
      <c r="N13" s="42">
        <v>1600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100</v>
      </c>
      <c r="F14" s="49" t="s">
        <v>457</v>
      </c>
      <c r="G14" s="42">
        <f t="shared" si="0"/>
        <v>580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>
        <v>580</v>
      </c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458</v>
      </c>
      <c r="G15" s="42">
        <f t="shared" si="0"/>
        <v>4000</v>
      </c>
      <c r="H15" s="42"/>
      <c r="I15" s="44"/>
      <c r="J15" s="44"/>
      <c r="K15" s="44"/>
      <c r="L15" s="44"/>
      <c r="M15" s="42">
        <v>4000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459</v>
      </c>
      <c r="G16" s="42">
        <f t="shared" si="0"/>
        <v>350</v>
      </c>
      <c r="H16" s="42"/>
      <c r="I16" s="44"/>
      <c r="J16" s="44"/>
      <c r="K16" s="44"/>
      <c r="L16" s="44"/>
      <c r="M16" s="42"/>
      <c r="N16" s="42"/>
      <c r="O16" s="42"/>
      <c r="P16" s="42"/>
      <c r="Q16" s="42">
        <v>350</v>
      </c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460</v>
      </c>
      <c r="G17" s="42">
        <f t="shared" si="0"/>
        <v>850</v>
      </c>
      <c r="H17" s="42"/>
      <c r="I17" s="44"/>
      <c r="J17" s="44"/>
      <c r="K17" s="44"/>
      <c r="L17" s="44"/>
      <c r="M17" s="42"/>
      <c r="N17" s="42"/>
      <c r="O17" s="42"/>
      <c r="P17" s="42"/>
      <c r="Q17" s="42">
        <v>850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461</v>
      </c>
      <c r="G18" s="42">
        <f t="shared" si="0"/>
        <v>500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>
        <v>500</v>
      </c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462</v>
      </c>
      <c r="G19" s="42">
        <f t="shared" si="0"/>
        <v>1800</v>
      </c>
      <c r="H19" s="42"/>
      <c r="I19" s="44"/>
      <c r="J19" s="44"/>
      <c r="K19" s="44"/>
      <c r="L19" s="44"/>
      <c r="M19" s="42"/>
      <c r="N19" s="42">
        <v>1800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>
        <v>1348</v>
      </c>
      <c r="F20" s="49" t="s">
        <v>463</v>
      </c>
      <c r="G20" s="42">
        <f t="shared" si="0"/>
        <v>725</v>
      </c>
      <c r="H20" s="42"/>
      <c r="I20" s="44"/>
      <c r="J20" s="44"/>
      <c r="K20" s="44"/>
      <c r="L20" s="44"/>
      <c r="M20" s="42"/>
      <c r="N20" s="42">
        <v>725</v>
      </c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325</v>
      </c>
      <c r="F21" s="49" t="s">
        <v>464</v>
      </c>
      <c r="G21" s="42">
        <f t="shared" si="0"/>
        <v>500</v>
      </c>
      <c r="H21" s="42"/>
      <c r="I21" s="44"/>
      <c r="J21" s="44"/>
      <c r="K21" s="44"/>
      <c r="L21" s="44"/>
      <c r="M21" s="42"/>
      <c r="N21" s="42"/>
      <c r="O21" s="42"/>
      <c r="P21" s="42"/>
      <c r="Q21" s="42">
        <v>500</v>
      </c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 t="s">
        <v>465</v>
      </c>
      <c r="G22" s="42">
        <f t="shared" si="0"/>
        <v>1470</v>
      </c>
      <c r="H22" s="42"/>
      <c r="I22" s="44"/>
      <c r="J22" s="44"/>
      <c r="K22" s="44"/>
      <c r="L22" s="44"/>
      <c r="M22" s="42"/>
      <c r="N22" s="42">
        <v>1470</v>
      </c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49" t="s">
        <v>466</v>
      </c>
      <c r="G23" s="42">
        <f t="shared" si="0"/>
        <v>100</v>
      </c>
      <c r="H23" s="42"/>
      <c r="I23" s="44"/>
      <c r="J23" s="44"/>
      <c r="K23" s="44"/>
      <c r="L23" s="44"/>
      <c r="M23" s="42"/>
      <c r="N23" s="42">
        <v>100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49" t="s">
        <v>467</v>
      </c>
      <c r="G24" s="42">
        <f t="shared" si="0"/>
        <v>20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>
        <v>20</v>
      </c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49" t="s">
        <v>468</v>
      </c>
      <c r="G25" s="42">
        <f t="shared" si="0"/>
        <v>10000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>
        <v>10000</v>
      </c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49" t="s">
        <v>299</v>
      </c>
      <c r="G26" s="42">
        <f t="shared" si="0"/>
        <v>200</v>
      </c>
      <c r="H26" s="42"/>
      <c r="I26" s="44"/>
      <c r="J26" s="44">
        <v>200</v>
      </c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49" t="s">
        <v>469</v>
      </c>
      <c r="G27" s="42">
        <f t="shared" si="0"/>
        <v>50</v>
      </c>
      <c r="H27" s="42"/>
      <c r="I27" s="44"/>
      <c r="J27" s="44"/>
      <c r="K27" s="44"/>
      <c r="L27" s="44">
        <v>50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49" t="s">
        <v>470</v>
      </c>
      <c r="G28" s="42">
        <f t="shared" si="0"/>
        <v>200</v>
      </c>
      <c r="H28" s="42"/>
      <c r="I28" s="44"/>
      <c r="J28" s="44">
        <v>200</v>
      </c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49" t="s">
        <v>148</v>
      </c>
      <c r="G29" s="42">
        <f t="shared" si="0"/>
        <v>250</v>
      </c>
      <c r="H29" s="42"/>
      <c r="I29" s="44"/>
      <c r="J29" s="44"/>
      <c r="K29" s="44"/>
      <c r="L29" s="44"/>
      <c r="M29" s="42"/>
      <c r="N29" s="42">
        <v>250</v>
      </c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49" t="s">
        <v>471</v>
      </c>
      <c r="G30" s="42">
        <f t="shared" si="0"/>
        <v>3500</v>
      </c>
      <c r="H30" s="42"/>
      <c r="I30" s="44"/>
      <c r="J30" s="44">
        <v>3500</v>
      </c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49" t="s">
        <v>472</v>
      </c>
      <c r="G31" s="42">
        <f t="shared" si="0"/>
        <v>200</v>
      </c>
      <c r="H31" s="42"/>
      <c r="I31" s="44"/>
      <c r="J31" s="44">
        <v>200</v>
      </c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113" t="s">
        <v>1</v>
      </c>
      <c r="B38" s="114"/>
      <c r="C38" s="114"/>
      <c r="D38" s="115"/>
      <c r="E38" s="1">
        <f>SUM(E4:E37)</f>
        <v>58021.75</v>
      </c>
      <c r="F38" s="12"/>
      <c r="G38" s="42">
        <f>SUM(G4:G37)</f>
        <v>31449.5</v>
      </c>
      <c r="H38" s="42">
        <f>SUM(H4:H37)</f>
        <v>0</v>
      </c>
      <c r="I38" s="42">
        <f>SUM(I4:I37)</f>
        <v>0</v>
      </c>
      <c r="J38" s="42">
        <f t="shared" ref="J38:AM38" si="1">SUM(J4:J37)</f>
        <v>4100</v>
      </c>
      <c r="K38" s="42">
        <f t="shared" si="1"/>
        <v>0</v>
      </c>
      <c r="L38" s="42">
        <f t="shared" si="1"/>
        <v>50</v>
      </c>
      <c r="M38" s="42">
        <f t="shared" si="1"/>
        <v>5600</v>
      </c>
      <c r="N38" s="42">
        <f t="shared" si="1"/>
        <v>6992</v>
      </c>
      <c r="O38" s="42">
        <f t="shared" si="1"/>
        <v>0</v>
      </c>
      <c r="P38" s="42">
        <f t="shared" si="1"/>
        <v>0</v>
      </c>
      <c r="Q38" s="42">
        <f t="shared" si="1"/>
        <v>1700</v>
      </c>
      <c r="R38" s="42">
        <f t="shared" si="1"/>
        <v>0</v>
      </c>
      <c r="S38" s="42">
        <f t="shared" si="1"/>
        <v>0</v>
      </c>
      <c r="T38" s="42">
        <f t="shared" si="1"/>
        <v>2082.5</v>
      </c>
      <c r="U38" s="42">
        <f t="shared" si="1"/>
        <v>0</v>
      </c>
      <c r="V38" s="42">
        <f t="shared" si="1"/>
        <v>425</v>
      </c>
      <c r="W38" s="42">
        <f t="shared" si="1"/>
        <v>10000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500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58021.75</v>
      </c>
      <c r="D41" s="29"/>
    </row>
    <row r="42" spans="1:42" ht="46.5" customHeight="1" x14ac:dyDescent="0.25">
      <c r="A42" s="35" t="s">
        <v>4</v>
      </c>
      <c r="B42" s="21"/>
      <c r="C42" s="41">
        <f>G38</f>
        <v>31449.5</v>
      </c>
      <c r="D42" s="30"/>
    </row>
    <row r="43" spans="1:42" ht="46.5" customHeight="1" x14ac:dyDescent="0.25">
      <c r="A43" s="35" t="s">
        <v>5</v>
      </c>
      <c r="B43" s="21"/>
      <c r="C43" s="39">
        <f>+C41-C42</f>
        <v>26572.25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48"/>
  <sheetViews>
    <sheetView rightToLeft="1" topLeftCell="O2" zoomScale="70" zoomScaleNormal="70" workbookViewId="0">
      <selection activeCell="I12" sqref="I12"/>
    </sheetView>
  </sheetViews>
  <sheetFormatPr defaultColWidth="19" defaultRowHeight="15" x14ac:dyDescent="0.25"/>
  <cols>
    <col min="1" max="1" width="53.140625" bestFit="1" customWidth="1"/>
    <col min="2" max="2" width="55.7109375" bestFit="1" customWidth="1"/>
    <col min="4" max="4" width="41" bestFit="1" customWidth="1"/>
    <col min="6" max="6" width="79.8554687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'2'!C43</f>
        <v>21767.75</v>
      </c>
      <c r="F4" s="15" t="s">
        <v>105</v>
      </c>
      <c r="G4" s="42">
        <f>SUM(H4:AP4)</f>
        <v>11350</v>
      </c>
      <c r="H4" s="42"/>
      <c r="I4" s="44"/>
      <c r="J4" s="44"/>
      <c r="K4" s="44"/>
      <c r="L4" s="44"/>
      <c r="M4" s="42"/>
      <c r="N4" s="42">
        <v>11350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10000</v>
      </c>
      <c r="C5" s="99" t="s">
        <v>13</v>
      </c>
      <c r="D5" s="15" t="s">
        <v>25</v>
      </c>
      <c r="E5" s="42"/>
      <c r="F5" s="15" t="s">
        <v>106</v>
      </c>
      <c r="G5" s="42">
        <f t="shared" ref="G5:G37" si="0">SUM(H5:AP5)</f>
        <v>250</v>
      </c>
      <c r="H5" s="42"/>
      <c r="I5" s="44"/>
      <c r="J5" s="44"/>
      <c r="K5" s="44"/>
      <c r="L5" s="44"/>
      <c r="M5" s="42"/>
      <c r="N5" s="42"/>
      <c r="O5" s="42">
        <v>250</v>
      </c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103</v>
      </c>
      <c r="E6" s="42">
        <v>10000</v>
      </c>
      <c r="F6" s="15" t="s">
        <v>107</v>
      </c>
      <c r="G6" s="42">
        <f t="shared" si="0"/>
        <v>2880</v>
      </c>
      <c r="H6" s="42"/>
      <c r="I6" s="44"/>
      <c r="J6" s="44"/>
      <c r="K6" s="44"/>
      <c r="L6" s="44"/>
      <c r="M6" s="42"/>
      <c r="N6" s="42">
        <v>2880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 t="s">
        <v>108</v>
      </c>
      <c r="G7" s="42">
        <f t="shared" si="0"/>
        <v>6818.5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>
        <v>6818.5</v>
      </c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7535</v>
      </c>
      <c r="C8" s="99" t="s">
        <v>11</v>
      </c>
      <c r="D8" s="15" t="s">
        <v>31</v>
      </c>
      <c r="E8" s="42">
        <v>3495</v>
      </c>
      <c r="F8" s="15" t="s">
        <v>109</v>
      </c>
      <c r="G8" s="42">
        <f t="shared" si="0"/>
        <v>675</v>
      </c>
      <c r="H8" s="42"/>
      <c r="I8" s="44"/>
      <c r="J8" s="44"/>
      <c r="K8" s="44"/>
      <c r="L8" s="44"/>
      <c r="M8" s="42"/>
      <c r="N8" s="42">
        <v>675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4040</v>
      </c>
      <c r="F9" s="15" t="s">
        <v>110</v>
      </c>
      <c r="G9" s="42">
        <f t="shared" si="0"/>
        <v>500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>
        <v>500</v>
      </c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>
        <v>660</v>
      </c>
      <c r="F10" s="15" t="s">
        <v>111</v>
      </c>
      <c r="G10" s="42">
        <f t="shared" si="0"/>
        <v>3000</v>
      </c>
      <c r="H10" s="42"/>
      <c r="I10" s="44"/>
      <c r="J10" s="44"/>
      <c r="K10" s="44"/>
      <c r="L10" s="44"/>
      <c r="M10" s="42"/>
      <c r="N10" s="42"/>
      <c r="O10" s="42"/>
      <c r="P10" s="42"/>
      <c r="Q10" s="42">
        <v>3000</v>
      </c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63240</v>
      </c>
      <c r="C11" s="99" t="s">
        <v>18</v>
      </c>
      <c r="D11" s="15" t="s">
        <v>27</v>
      </c>
      <c r="E11" s="42">
        <v>2310</v>
      </c>
      <c r="F11" s="15" t="s">
        <v>112</v>
      </c>
      <c r="G11" s="42">
        <f t="shared" si="0"/>
        <v>500</v>
      </c>
      <c r="H11" s="42"/>
      <c r="I11" s="44"/>
      <c r="J11" s="44"/>
      <c r="K11" s="44"/>
      <c r="L11" s="44"/>
      <c r="M11" s="42"/>
      <c r="N11" s="42"/>
      <c r="O11" s="42"/>
      <c r="P11" s="42"/>
      <c r="Q11" s="42">
        <v>500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 t="s">
        <v>102</v>
      </c>
      <c r="B12" s="104"/>
      <c r="C12" s="100"/>
      <c r="D12" s="15" t="s">
        <v>28</v>
      </c>
      <c r="E12" s="42">
        <v>60930</v>
      </c>
      <c r="F12" s="15" t="s">
        <v>250</v>
      </c>
      <c r="G12" s="42">
        <f t="shared" si="0"/>
        <v>6000</v>
      </c>
      <c r="H12" s="42"/>
      <c r="I12" s="44">
        <v>6000</v>
      </c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550</v>
      </c>
      <c r="C13" s="99" t="s">
        <v>42</v>
      </c>
      <c r="D13" s="15" t="s">
        <v>43</v>
      </c>
      <c r="E13" s="42">
        <v>550</v>
      </c>
      <c r="F13" s="15" t="s">
        <v>113</v>
      </c>
      <c r="G13" s="42">
        <f t="shared" si="0"/>
        <v>100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>
        <v>100</v>
      </c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25.5" customHeight="1" x14ac:dyDescent="0.25">
      <c r="A14" s="8"/>
      <c r="B14" s="104"/>
      <c r="C14" s="100"/>
      <c r="D14" s="15" t="s">
        <v>44</v>
      </c>
      <c r="E14" s="1"/>
      <c r="F14" s="15" t="s">
        <v>114</v>
      </c>
      <c r="G14" s="42">
        <f t="shared" si="0"/>
        <v>100</v>
      </c>
      <c r="H14" s="42"/>
      <c r="I14" s="44"/>
      <c r="J14" s="44"/>
      <c r="K14" s="44"/>
      <c r="L14" s="44">
        <v>100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5.5" customHeight="1" x14ac:dyDescent="0.25">
      <c r="A15" s="8"/>
      <c r="B15" s="8"/>
      <c r="C15" s="1"/>
      <c r="D15" s="15" t="s">
        <v>39</v>
      </c>
      <c r="E15" s="1"/>
      <c r="F15" s="15" t="s">
        <v>115</v>
      </c>
      <c r="G15" s="42">
        <f t="shared" si="0"/>
        <v>500</v>
      </c>
      <c r="H15" s="42"/>
      <c r="I15" s="44"/>
      <c r="J15" s="44"/>
      <c r="K15" s="44"/>
      <c r="L15" s="44">
        <v>500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7"/>
      <c r="C16" s="1"/>
      <c r="D16" s="15" t="s">
        <v>62</v>
      </c>
      <c r="E16" s="1"/>
      <c r="F16" s="15" t="s">
        <v>116</v>
      </c>
      <c r="G16" s="42">
        <f t="shared" si="0"/>
        <v>2030</v>
      </c>
      <c r="H16" s="42"/>
      <c r="I16" s="44"/>
      <c r="J16" s="44"/>
      <c r="K16" s="44"/>
      <c r="L16" s="44"/>
      <c r="M16" s="42"/>
      <c r="N16" s="42">
        <v>2030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21" x14ac:dyDescent="0.25">
      <c r="A17" s="8"/>
      <c r="B17" s="8"/>
      <c r="C17" s="1"/>
      <c r="D17" s="15" t="s">
        <v>33</v>
      </c>
      <c r="E17" s="1"/>
      <c r="F17" s="15" t="s">
        <v>117</v>
      </c>
      <c r="G17" s="42">
        <f t="shared" si="0"/>
        <v>500</v>
      </c>
      <c r="H17" s="42"/>
      <c r="I17" s="44"/>
      <c r="J17" s="44"/>
      <c r="K17" s="44"/>
      <c r="L17" s="44">
        <v>500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5.5" customHeight="1" x14ac:dyDescent="0.25">
      <c r="A18" s="8"/>
      <c r="B18" s="18"/>
      <c r="C18" s="1"/>
      <c r="D18" s="15" t="s">
        <v>48</v>
      </c>
      <c r="E18" s="1"/>
      <c r="F18" s="15" t="s">
        <v>118</v>
      </c>
      <c r="G18" s="42">
        <f t="shared" si="0"/>
        <v>821</v>
      </c>
      <c r="H18" s="42"/>
      <c r="I18" s="44"/>
      <c r="J18" s="44"/>
      <c r="K18" s="44"/>
      <c r="L18" s="44"/>
      <c r="M18" s="42"/>
      <c r="N18" s="42">
        <v>821</v>
      </c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8"/>
      <c r="C19" s="1"/>
      <c r="D19" s="15" t="s">
        <v>40</v>
      </c>
      <c r="E19" s="1"/>
      <c r="F19" s="15" t="s">
        <v>119</v>
      </c>
      <c r="G19" s="42">
        <f t="shared" si="0"/>
        <v>750</v>
      </c>
      <c r="H19" s="42"/>
      <c r="I19" s="44"/>
      <c r="J19" s="44"/>
      <c r="K19" s="44"/>
      <c r="L19" s="44">
        <v>750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>
        <v>1000</v>
      </c>
      <c r="F20" s="1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970</v>
      </c>
      <c r="F21" s="1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105722.75</v>
      </c>
      <c r="F38" s="12"/>
      <c r="G38" s="42">
        <f>SUM(G4:G37)</f>
        <v>36774.5</v>
      </c>
      <c r="H38" s="42">
        <f>SUM(H4:H37)</f>
        <v>0</v>
      </c>
      <c r="I38" s="42">
        <f>SUM(I4:I37)</f>
        <v>6000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1850</v>
      </c>
      <c r="M38" s="42">
        <f t="shared" si="1"/>
        <v>0</v>
      </c>
      <c r="N38" s="42">
        <f t="shared" si="1"/>
        <v>17756</v>
      </c>
      <c r="O38" s="42">
        <f t="shared" si="1"/>
        <v>250</v>
      </c>
      <c r="P38" s="42">
        <f t="shared" si="1"/>
        <v>0</v>
      </c>
      <c r="Q38" s="42">
        <f t="shared" si="1"/>
        <v>3500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6818.5</v>
      </c>
      <c r="V38" s="42">
        <f t="shared" si="1"/>
        <v>0</v>
      </c>
      <c r="W38" s="42">
        <f t="shared" si="1"/>
        <v>100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500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105722.75</v>
      </c>
      <c r="D41" s="29"/>
    </row>
    <row r="42" spans="1:42" ht="46.5" customHeight="1" x14ac:dyDescent="0.25">
      <c r="A42" s="35" t="s">
        <v>4</v>
      </c>
      <c r="B42" s="21"/>
      <c r="C42" s="41">
        <f>G38</f>
        <v>36774.5</v>
      </c>
      <c r="D42" s="30"/>
    </row>
    <row r="43" spans="1:42" ht="46.5" customHeight="1" x14ac:dyDescent="0.25">
      <c r="A43" s="35" t="s">
        <v>5</v>
      </c>
      <c r="B43" s="21"/>
      <c r="C43" s="39">
        <f>+C41-C42</f>
        <v>68948.25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F2:R2"/>
    <mergeCell ref="A38:D38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P48"/>
  <sheetViews>
    <sheetView rightToLeft="1" topLeftCell="B2" zoomScale="82" zoomScaleNormal="82" workbookViewId="0">
      <selection activeCell="Y14" sqref="F14:Y14"/>
    </sheetView>
  </sheetViews>
  <sheetFormatPr defaultColWidth="19" defaultRowHeight="15" x14ac:dyDescent="0.25"/>
  <cols>
    <col min="1" max="1" width="20.5703125" bestFit="1" customWidth="1"/>
    <col min="2" max="2" width="11.42578125" bestFit="1" customWidth="1"/>
    <col min="4" max="4" width="41" bestFit="1" customWidth="1"/>
    <col min="6" max="6" width="70.5703125" bestFit="1" customWidth="1"/>
    <col min="9" max="9" width="26" bestFit="1" customWidth="1"/>
    <col min="34" max="34" width="28.2851562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'29'!C43</f>
        <v>26572.25</v>
      </c>
      <c r="F4" s="49" t="s">
        <v>473</v>
      </c>
      <c r="G4" s="42">
        <f>SUM(H4:AP4)</f>
        <v>3500</v>
      </c>
      <c r="H4" s="42"/>
      <c r="I4" s="44"/>
      <c r="J4" s="44"/>
      <c r="K4" s="44"/>
      <c r="L4" s="44"/>
      <c r="M4" s="42">
        <v>3500</v>
      </c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474</v>
      </c>
      <c r="G5" s="42">
        <f t="shared" ref="G5:G37" si="0">SUM(H5:AP5)</f>
        <v>1100</v>
      </c>
      <c r="H5" s="42"/>
      <c r="I5" s="44"/>
      <c r="J5" s="44"/>
      <c r="K5" s="44"/>
      <c r="L5" s="44"/>
      <c r="M5" s="42">
        <v>1100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475</v>
      </c>
      <c r="G6" s="42">
        <f t="shared" si="0"/>
        <v>15320</v>
      </c>
      <c r="H6" s="42"/>
      <c r="I6" s="44"/>
      <c r="J6" s="44"/>
      <c r="K6" s="44"/>
      <c r="L6" s="44"/>
      <c r="M6" s="42"/>
      <c r="N6" s="42">
        <v>15320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362</v>
      </c>
      <c r="G7" s="42">
        <f t="shared" si="0"/>
        <v>70</v>
      </c>
      <c r="H7" s="42"/>
      <c r="I7" s="44"/>
      <c r="J7" s="44"/>
      <c r="K7" s="44"/>
      <c r="L7" s="44"/>
      <c r="M7" s="42"/>
      <c r="N7" s="42"/>
      <c r="O7" s="42">
        <v>70</v>
      </c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8050</v>
      </c>
      <c r="C8" s="99" t="s">
        <v>11</v>
      </c>
      <c r="D8" s="15" t="s">
        <v>31</v>
      </c>
      <c r="E8" s="42"/>
      <c r="F8" s="49" t="s">
        <v>476</v>
      </c>
      <c r="G8" s="42">
        <f t="shared" si="0"/>
        <v>530</v>
      </c>
      <c r="H8" s="42"/>
      <c r="I8" s="44"/>
      <c r="J8" s="44"/>
      <c r="K8" s="44"/>
      <c r="L8" s="44"/>
      <c r="M8" s="42"/>
      <c r="N8" s="42">
        <v>530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8050</v>
      </c>
      <c r="F9" s="49" t="s">
        <v>477</v>
      </c>
      <c r="G9" s="42">
        <f t="shared" si="0"/>
        <v>60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>
        <v>60</v>
      </c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>
        <v>750</v>
      </c>
      <c r="F10" s="49" t="s">
        <v>478</v>
      </c>
      <c r="G10" s="42">
        <f t="shared" si="0"/>
        <v>350</v>
      </c>
      <c r="H10" s="42"/>
      <c r="I10" s="44"/>
      <c r="J10" s="44"/>
      <c r="K10" s="44"/>
      <c r="L10" s="44"/>
      <c r="M10" s="42"/>
      <c r="N10" s="42"/>
      <c r="O10" s="42"/>
      <c r="P10" s="42"/>
      <c r="Q10" s="42">
        <v>350</v>
      </c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17450</v>
      </c>
      <c r="C11" s="99" t="s">
        <v>18</v>
      </c>
      <c r="D11" s="15" t="s">
        <v>27</v>
      </c>
      <c r="E11" s="42"/>
      <c r="F11" s="49" t="s">
        <v>479</v>
      </c>
      <c r="G11" s="42">
        <f t="shared" si="0"/>
        <v>500</v>
      </c>
      <c r="H11" s="42"/>
      <c r="I11" s="44"/>
      <c r="J11" s="44"/>
      <c r="K11" s="44"/>
      <c r="L11" s="44"/>
      <c r="M11" s="42"/>
      <c r="N11" s="42"/>
      <c r="O11" s="42"/>
      <c r="P11" s="42"/>
      <c r="Q11" s="42">
        <v>500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17450</v>
      </c>
      <c r="F12" s="49" t="s">
        <v>480</v>
      </c>
      <c r="G12" s="42">
        <f t="shared" si="0"/>
        <v>14530</v>
      </c>
      <c r="H12" s="42"/>
      <c r="I12" s="44"/>
      <c r="J12" s="44"/>
      <c r="K12" s="44"/>
      <c r="L12" s="44"/>
      <c r="M12" s="42">
        <v>14530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200</v>
      </c>
      <c r="C13" s="99" t="s">
        <v>42</v>
      </c>
      <c r="D13" s="15" t="s">
        <v>43</v>
      </c>
      <c r="E13" s="42"/>
      <c r="F13" s="49" t="s">
        <v>481</v>
      </c>
      <c r="G13" s="42">
        <f t="shared" si="0"/>
        <v>4113</v>
      </c>
      <c r="H13" s="42"/>
      <c r="I13" s="44"/>
      <c r="J13" s="44"/>
      <c r="K13" s="44"/>
      <c r="L13" s="44"/>
      <c r="M13" s="42"/>
      <c r="N13" s="42">
        <v>4113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200</v>
      </c>
      <c r="F14" s="49" t="s">
        <v>482</v>
      </c>
      <c r="G14" s="42">
        <f t="shared" si="0"/>
        <v>900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>
        <v>900</v>
      </c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483</v>
      </c>
      <c r="G15" s="42">
        <f t="shared" si="0"/>
        <v>650</v>
      </c>
      <c r="H15" s="42"/>
      <c r="I15" s="44"/>
      <c r="J15" s="44"/>
      <c r="K15" s="44"/>
      <c r="L15" s="44"/>
      <c r="M15" s="42">
        <v>650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89</v>
      </c>
      <c r="G16" s="42">
        <f t="shared" si="0"/>
        <v>450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>
        <v>450</v>
      </c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484</v>
      </c>
      <c r="G17" s="42">
        <f t="shared" si="0"/>
        <v>500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>
        <v>500</v>
      </c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485</v>
      </c>
      <c r="G18" s="42">
        <f t="shared" si="0"/>
        <v>400</v>
      </c>
      <c r="H18" s="42"/>
      <c r="I18" s="44"/>
      <c r="J18" s="44"/>
      <c r="K18" s="44"/>
      <c r="L18" s="44">
        <v>400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486</v>
      </c>
      <c r="G19" s="42">
        <f t="shared" si="0"/>
        <v>1500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>
        <v>1500</v>
      </c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>
        <v>2630</v>
      </c>
      <c r="F20" s="49" t="s">
        <v>487</v>
      </c>
      <c r="G20" s="42">
        <f t="shared" si="0"/>
        <v>3000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>
        <v>3000</v>
      </c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1275</v>
      </c>
      <c r="F21" s="49" t="s">
        <v>488</v>
      </c>
      <c r="G21" s="42">
        <f t="shared" si="0"/>
        <v>4500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>
        <v>4500</v>
      </c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 t="s">
        <v>489</v>
      </c>
      <c r="G22" s="42">
        <f t="shared" si="0"/>
        <v>100</v>
      </c>
      <c r="H22" s="42"/>
      <c r="I22" s="44"/>
      <c r="J22" s="44"/>
      <c r="K22" s="44"/>
      <c r="L22" s="44">
        <v>100</v>
      </c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49" t="s">
        <v>490</v>
      </c>
      <c r="G23" s="42">
        <f t="shared" si="0"/>
        <v>500</v>
      </c>
      <c r="H23" s="42"/>
      <c r="I23" s="44"/>
      <c r="J23" s="44">
        <v>500</v>
      </c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 t="s">
        <v>495</v>
      </c>
      <c r="D24" s="15" t="s">
        <v>496</v>
      </c>
      <c r="E24" s="1">
        <v>9800</v>
      </c>
      <c r="F24" s="49" t="s">
        <v>491</v>
      </c>
      <c r="G24" s="42">
        <f t="shared" si="0"/>
        <v>1100</v>
      </c>
      <c r="H24" s="42"/>
      <c r="I24" s="44"/>
      <c r="J24" s="44"/>
      <c r="K24" s="44"/>
      <c r="L24" s="44">
        <v>1100</v>
      </c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49" t="s">
        <v>492</v>
      </c>
      <c r="G25" s="42">
        <f t="shared" si="0"/>
        <v>1000</v>
      </c>
      <c r="H25" s="42"/>
      <c r="I25" s="44"/>
      <c r="J25" s="44"/>
      <c r="K25" s="44"/>
      <c r="L25" s="44"/>
      <c r="M25" s="42">
        <v>1000</v>
      </c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113" t="s">
        <v>1</v>
      </c>
      <c r="B38" s="114"/>
      <c r="C38" s="114"/>
      <c r="D38" s="115"/>
      <c r="E38" s="1">
        <f>SUM(E4:E37)</f>
        <v>66727.25</v>
      </c>
      <c r="F38" s="12"/>
      <c r="G38" s="42">
        <f>SUM(G4:G37)</f>
        <v>54673</v>
      </c>
      <c r="H38" s="42">
        <f>SUM(H4:H37)</f>
        <v>0</v>
      </c>
      <c r="I38" s="42">
        <f>SUM(I4:I37)</f>
        <v>0</v>
      </c>
      <c r="J38" s="42">
        <f t="shared" ref="J38:AM38" si="1">SUM(J4:J37)</f>
        <v>500</v>
      </c>
      <c r="K38" s="42">
        <f t="shared" si="1"/>
        <v>0</v>
      </c>
      <c r="L38" s="42">
        <f t="shared" si="1"/>
        <v>1600</v>
      </c>
      <c r="M38" s="42">
        <f t="shared" si="1"/>
        <v>20780</v>
      </c>
      <c r="N38" s="42">
        <f t="shared" si="1"/>
        <v>19963</v>
      </c>
      <c r="O38" s="42">
        <f t="shared" si="1"/>
        <v>70</v>
      </c>
      <c r="P38" s="42">
        <f t="shared" si="1"/>
        <v>0</v>
      </c>
      <c r="Q38" s="42">
        <f t="shared" si="1"/>
        <v>850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450</v>
      </c>
      <c r="W38" s="42">
        <f t="shared" si="1"/>
        <v>500</v>
      </c>
      <c r="X38" s="42">
        <f t="shared" si="1"/>
        <v>0</v>
      </c>
      <c r="Y38" s="42">
        <f t="shared" si="1"/>
        <v>900</v>
      </c>
      <c r="Z38" s="42">
        <f t="shared" si="1"/>
        <v>0</v>
      </c>
      <c r="AA38" s="42">
        <f t="shared" si="1"/>
        <v>0</v>
      </c>
      <c r="AB38" s="42">
        <f t="shared" si="1"/>
        <v>9000</v>
      </c>
      <c r="AC38" s="42">
        <f t="shared" si="1"/>
        <v>60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66727.25</v>
      </c>
      <c r="D41" s="29"/>
    </row>
    <row r="42" spans="1:42" ht="46.5" customHeight="1" x14ac:dyDescent="0.25">
      <c r="A42" s="35" t="s">
        <v>4</v>
      </c>
      <c r="B42" s="21"/>
      <c r="C42" s="41">
        <f>G38</f>
        <v>54673</v>
      </c>
      <c r="D42" s="30"/>
    </row>
    <row r="43" spans="1:42" ht="46.5" customHeight="1" x14ac:dyDescent="0.25">
      <c r="A43" s="35" t="s">
        <v>5</v>
      </c>
      <c r="B43" s="21"/>
      <c r="C43" s="39">
        <f>+C41-C42</f>
        <v>12054.25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P96"/>
  <sheetViews>
    <sheetView rightToLeft="1" topLeftCell="K2" zoomScale="84" zoomScaleNormal="84" workbookViewId="0">
      <pane ySplit="2" topLeftCell="A4" activePane="bottomLeft" state="frozen"/>
      <selection activeCell="K24" sqref="K24"/>
      <selection pane="bottomLeft" activeCell="AG11" sqref="AG11"/>
    </sheetView>
  </sheetViews>
  <sheetFormatPr defaultRowHeight="15" x14ac:dyDescent="0.25"/>
  <cols>
    <col min="1" max="1" width="20.7109375" bestFit="1" customWidth="1"/>
    <col min="2" max="3" width="18.85546875" bestFit="1" customWidth="1"/>
    <col min="4" max="4" width="41.28515625" bestFit="1" customWidth="1"/>
    <col min="5" max="5" width="21.42578125" bestFit="1" customWidth="1"/>
    <col min="6" max="6" width="16.140625" bestFit="1" customWidth="1"/>
    <col min="7" max="7" width="19.5703125" bestFit="1" customWidth="1"/>
    <col min="8" max="8" width="17" bestFit="1" customWidth="1"/>
    <col min="9" max="9" width="26.85546875" bestFit="1" customWidth="1"/>
    <col min="10" max="10" width="15.5703125" bestFit="1" customWidth="1"/>
    <col min="11" max="12" width="13.85546875" bestFit="1" customWidth="1"/>
    <col min="13" max="14" width="17" bestFit="1" customWidth="1"/>
    <col min="15" max="16" width="13.85546875" bestFit="1" customWidth="1"/>
    <col min="17" max="17" width="15.85546875" bestFit="1" customWidth="1"/>
    <col min="18" max="18" width="9.28515625" bestFit="1" customWidth="1"/>
    <col min="19" max="19" width="18.7109375" bestFit="1" customWidth="1"/>
    <col min="20" max="20" width="16.140625" bestFit="1" customWidth="1"/>
    <col min="21" max="23" width="15.42578125" bestFit="1" customWidth="1"/>
    <col min="24" max="24" width="13.85546875" bestFit="1" customWidth="1"/>
    <col min="25" max="25" width="15.42578125" bestFit="1" customWidth="1"/>
    <col min="26" max="26" width="16" bestFit="1" customWidth="1"/>
    <col min="27" max="27" width="19.7109375" bestFit="1" customWidth="1"/>
    <col min="28" max="28" width="18.28515625" bestFit="1" customWidth="1"/>
    <col min="29" max="30" width="15.42578125" bestFit="1" customWidth="1"/>
    <col min="31" max="31" width="22.7109375" bestFit="1" customWidth="1"/>
    <col min="32" max="32" width="22.7109375" customWidth="1"/>
    <col min="33" max="33" width="50.7109375" bestFit="1" customWidth="1"/>
    <col min="34" max="34" width="28.5703125" bestFit="1" customWidth="1"/>
    <col min="35" max="36" width="15.42578125" bestFit="1" customWidth="1"/>
    <col min="37" max="37" width="17.7109375" bestFit="1" customWidth="1"/>
    <col min="38" max="38" width="15.42578125" bestFit="1" customWidth="1"/>
    <col min="39" max="39" width="11.42578125" bestFit="1" customWidth="1"/>
    <col min="40" max="40" width="15.42578125" bestFit="1" customWidth="1"/>
    <col min="41" max="41" width="13.85546875" bestFit="1" customWidth="1"/>
    <col min="42" max="42" width="16.28515625" bestFit="1" customWidth="1"/>
  </cols>
  <sheetData>
    <row r="1" spans="1:42" ht="15.75" hidden="1" customHeight="1" thickBot="1" x14ac:dyDescent="0.3"/>
    <row r="2" spans="1:42" ht="36.75" customHeight="1" thickBot="1" x14ac:dyDescent="0.4">
      <c r="A2" s="126" t="s">
        <v>355</v>
      </c>
      <c r="B2" s="127"/>
      <c r="C2" s="127"/>
      <c r="D2" s="127"/>
      <c r="E2" s="128"/>
      <c r="F2" s="124" t="s">
        <v>356</v>
      </c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9"/>
      <c r="T2" s="9"/>
      <c r="U2" s="9"/>
      <c r="V2" s="9"/>
      <c r="W2" s="9"/>
      <c r="X2" s="9"/>
      <c r="Y2" s="9"/>
      <c r="Z2" s="9"/>
      <c r="AA2" s="9"/>
    </row>
    <row r="3" spans="1:42" s="27" customFormat="1" ht="63" x14ac:dyDescent="0.35">
      <c r="A3" s="74" t="s">
        <v>34</v>
      </c>
      <c r="B3" s="75" t="s">
        <v>435</v>
      </c>
      <c r="C3" s="129" t="s">
        <v>37</v>
      </c>
      <c r="D3" s="130"/>
      <c r="E3" s="75" t="s">
        <v>0</v>
      </c>
      <c r="F3" s="75" t="s">
        <v>38</v>
      </c>
      <c r="G3" s="75" t="s">
        <v>2</v>
      </c>
      <c r="H3" s="75" t="s">
        <v>9</v>
      </c>
      <c r="I3" s="75" t="s">
        <v>60</v>
      </c>
      <c r="J3" s="75" t="s">
        <v>7</v>
      </c>
      <c r="K3" s="75" t="s">
        <v>14</v>
      </c>
      <c r="L3" s="75" t="s">
        <v>61</v>
      </c>
      <c r="M3" s="75" t="s">
        <v>29</v>
      </c>
      <c r="N3" s="75" t="s">
        <v>8</v>
      </c>
      <c r="O3" s="75" t="s">
        <v>10</v>
      </c>
      <c r="P3" s="75" t="s">
        <v>17</v>
      </c>
      <c r="Q3" s="75" t="s">
        <v>15</v>
      </c>
      <c r="R3" s="76" t="s">
        <v>19</v>
      </c>
      <c r="S3" s="76" t="s">
        <v>16</v>
      </c>
      <c r="T3" s="75" t="s">
        <v>20</v>
      </c>
      <c r="U3" s="75" t="s">
        <v>21</v>
      </c>
      <c r="V3" s="75" t="s">
        <v>22</v>
      </c>
      <c r="W3" s="75" t="s">
        <v>23</v>
      </c>
      <c r="X3" s="75" t="s">
        <v>24</v>
      </c>
      <c r="Y3" s="75" t="s">
        <v>30</v>
      </c>
      <c r="Z3" s="76" t="s">
        <v>35</v>
      </c>
      <c r="AA3" s="75" t="s">
        <v>36</v>
      </c>
      <c r="AB3" s="75" t="s">
        <v>45</v>
      </c>
      <c r="AC3" s="75" t="s">
        <v>46</v>
      </c>
      <c r="AD3" s="75" t="s">
        <v>47</v>
      </c>
      <c r="AE3" s="75" t="s">
        <v>178</v>
      </c>
      <c r="AF3" s="75" t="s">
        <v>251</v>
      </c>
      <c r="AG3" s="75" t="s">
        <v>252</v>
      </c>
      <c r="AH3" s="75" t="s">
        <v>253</v>
      </c>
      <c r="AI3" s="75" t="s">
        <v>50</v>
      </c>
      <c r="AJ3" s="75" t="s">
        <v>56</v>
      </c>
      <c r="AK3" s="75" t="s">
        <v>55</v>
      </c>
      <c r="AL3" s="75" t="s">
        <v>54</v>
      </c>
      <c r="AM3" s="75" t="s">
        <v>63</v>
      </c>
      <c r="AN3" s="75" t="s">
        <v>254</v>
      </c>
      <c r="AO3" s="75" t="s">
        <v>179</v>
      </c>
      <c r="AP3" s="77" t="s">
        <v>234</v>
      </c>
    </row>
    <row r="4" spans="1:42" ht="25.5" customHeight="1" x14ac:dyDescent="0.25">
      <c r="A4" s="78"/>
      <c r="B4" s="10"/>
      <c r="C4" s="11"/>
      <c r="D4" s="15" t="s">
        <v>65</v>
      </c>
      <c r="E4" s="11">
        <v>36063.5</v>
      </c>
      <c r="F4" s="1"/>
      <c r="G4" s="43">
        <f t="shared" ref="G4:G36" si="0">SUM(H4:AP4)</f>
        <v>48669</v>
      </c>
      <c r="H4" s="43">
        <f>SUM('1:30'!H4)</f>
        <v>-850</v>
      </c>
      <c r="I4" s="43">
        <f>SUM('1:30'!I4)</f>
        <v>0</v>
      </c>
      <c r="J4" s="45">
        <f>SUM('1:30'!J4)</f>
        <v>3200</v>
      </c>
      <c r="K4" s="45">
        <f>SUM('1:30'!K4)</f>
        <v>0</v>
      </c>
      <c r="L4" s="45">
        <f>SUM('1:30'!L4)</f>
        <v>0</v>
      </c>
      <c r="M4" s="45">
        <f>SUM('1:30'!M4)</f>
        <v>14770</v>
      </c>
      <c r="N4" s="46">
        <f>SUM('1:30'!N4)</f>
        <v>22874</v>
      </c>
      <c r="O4" s="46">
        <f>SUM('1:30'!O4)</f>
        <v>0</v>
      </c>
      <c r="P4" s="46">
        <f>SUM('1:30'!P4)</f>
        <v>0</v>
      </c>
      <c r="Q4" s="46">
        <f>SUM('1:30'!Q4)</f>
        <v>2000</v>
      </c>
      <c r="R4" s="46">
        <f>SUM('1:30'!R4)</f>
        <v>0</v>
      </c>
      <c r="S4" s="46">
        <f>SUM('1:30'!S4)</f>
        <v>0</v>
      </c>
      <c r="T4" s="46">
        <f>SUM('1:30'!T4)</f>
        <v>0</v>
      </c>
      <c r="U4" s="46">
        <f>SUM('1:30'!U4)</f>
        <v>0</v>
      </c>
      <c r="V4" s="46">
        <f>SUM('1:30'!V4)</f>
        <v>0</v>
      </c>
      <c r="W4" s="46">
        <f>SUM('1:30'!W4)</f>
        <v>0</v>
      </c>
      <c r="X4" s="46">
        <f>SUM('1:30'!X4)</f>
        <v>0</v>
      </c>
      <c r="Y4" s="46">
        <f>SUM('1:30'!Y4)</f>
        <v>0</v>
      </c>
      <c r="Z4" s="46">
        <f>SUM('1:30'!Z4)</f>
        <v>0</v>
      </c>
      <c r="AA4" s="46">
        <f>SUM('1:30'!AA4)</f>
        <v>0</v>
      </c>
      <c r="AB4" s="46">
        <f>SUM('1:30'!AB4)</f>
        <v>0</v>
      </c>
      <c r="AC4" s="46">
        <f>SUM('1:30'!AC4)</f>
        <v>175</v>
      </c>
      <c r="AD4" s="46">
        <f>SUM('1:30'!AD4)</f>
        <v>0</v>
      </c>
      <c r="AE4" s="46">
        <f>SUM('1:30'!AE4)</f>
        <v>0</v>
      </c>
      <c r="AF4" s="46">
        <f>SUM('1:30'!AF4)</f>
        <v>0</v>
      </c>
      <c r="AG4" s="46">
        <f>SUM('1:30'!AG4)</f>
        <v>0</v>
      </c>
      <c r="AH4" s="46">
        <f>SUM('1:30'!AH4)</f>
        <v>-2000</v>
      </c>
      <c r="AI4" s="46">
        <f>SUM('1:30'!AI4)</f>
        <v>5000</v>
      </c>
      <c r="AJ4" s="46">
        <f>SUM('1:30'!AJ4)</f>
        <v>0</v>
      </c>
      <c r="AK4" s="46">
        <f>SUM('1:30'!AK4)</f>
        <v>3500</v>
      </c>
      <c r="AL4" s="46">
        <f>SUM('1:30'!AL4)</f>
        <v>0</v>
      </c>
      <c r="AM4" s="46">
        <f>SUM('1:30'!AM4)</f>
        <v>0</v>
      </c>
      <c r="AN4" s="46">
        <f>SUM('1:30'!AN4)</f>
        <v>0</v>
      </c>
      <c r="AO4" s="46">
        <f>SUM('1:30'!AO4)</f>
        <v>0</v>
      </c>
      <c r="AP4" s="79">
        <f>SUM('1:30'!AP4)</f>
        <v>0</v>
      </c>
    </row>
    <row r="5" spans="1:42" ht="25.5" customHeight="1" x14ac:dyDescent="0.25">
      <c r="A5" s="121">
        <f>E5+E6+E7</f>
        <v>151250</v>
      </c>
      <c r="B5" s="119">
        <f>E5+E6+E7</f>
        <v>151250</v>
      </c>
      <c r="C5" s="99" t="s">
        <v>13</v>
      </c>
      <c r="D5" s="15" t="s">
        <v>25</v>
      </c>
      <c r="E5" s="11">
        <f>SUM('1:30'!E5)</f>
        <v>74250</v>
      </c>
      <c r="F5" s="15"/>
      <c r="G5" s="43">
        <f t="shared" si="0"/>
        <v>24624.5</v>
      </c>
      <c r="H5" s="43">
        <f>SUM('1:30'!H5)</f>
        <v>0</v>
      </c>
      <c r="I5" s="43">
        <f>SUM('1:30'!I5)</f>
        <v>2300</v>
      </c>
      <c r="J5" s="45">
        <f>SUM('1:30'!J5)</f>
        <v>3200</v>
      </c>
      <c r="K5" s="45">
        <f>SUM('1:30'!K5)</f>
        <v>0</v>
      </c>
      <c r="L5" s="45">
        <f>SUM('1:30'!L5)</f>
        <v>0</v>
      </c>
      <c r="M5" s="45">
        <f>SUM('1:30'!M5)</f>
        <v>2536</v>
      </c>
      <c r="N5" s="46">
        <f>SUM('1:30'!N5)</f>
        <v>13337</v>
      </c>
      <c r="O5" s="46">
        <f>SUM('1:30'!O5)</f>
        <v>350</v>
      </c>
      <c r="P5" s="46">
        <f>SUM('1:30'!P5)</f>
        <v>0</v>
      </c>
      <c r="Q5" s="46">
        <f>SUM('1:30'!Q5)</f>
        <v>1000</v>
      </c>
      <c r="R5" s="46">
        <f>SUM('1:30'!R5)</f>
        <v>0</v>
      </c>
      <c r="S5" s="46">
        <f>SUM('1:30'!S5)</f>
        <v>0</v>
      </c>
      <c r="T5" s="46">
        <f>SUM('1:30'!T5)</f>
        <v>0</v>
      </c>
      <c r="U5" s="46">
        <f>SUM('1:30'!U5)</f>
        <v>385</v>
      </c>
      <c r="V5" s="46">
        <f>SUM('1:30'!V5)</f>
        <v>425</v>
      </c>
      <c r="W5" s="46">
        <f>SUM('1:30'!W5)</f>
        <v>0</v>
      </c>
      <c r="X5" s="46">
        <f>SUM('1:30'!X5)</f>
        <v>150</v>
      </c>
      <c r="Y5" s="46">
        <f>SUM('1:30'!Y5)</f>
        <v>0</v>
      </c>
      <c r="Z5" s="46">
        <f>SUM('1:30'!Z5)</f>
        <v>0</v>
      </c>
      <c r="AA5" s="46">
        <f>SUM('1:30'!AA5)</f>
        <v>0</v>
      </c>
      <c r="AB5" s="46">
        <f>SUM('1:30'!AB5)</f>
        <v>0</v>
      </c>
      <c r="AC5" s="46">
        <f>SUM('1:30'!AC5)</f>
        <v>681.5</v>
      </c>
      <c r="AD5" s="46">
        <f>SUM('1:30'!AD5)</f>
        <v>0</v>
      </c>
      <c r="AE5" s="46">
        <f>SUM('1:30'!AE5)</f>
        <v>0</v>
      </c>
      <c r="AF5" s="46">
        <f>SUM('1:30'!AF5)</f>
        <v>0</v>
      </c>
      <c r="AG5" s="46">
        <f>SUM('1:30'!AG5)</f>
        <v>0</v>
      </c>
      <c r="AH5" s="46">
        <f>SUM('1:30'!AH5)</f>
        <v>0</v>
      </c>
      <c r="AI5" s="46">
        <f>SUM('1:30'!AI5)</f>
        <v>0</v>
      </c>
      <c r="AJ5" s="46">
        <f>SUM('1:30'!AJ5)</f>
        <v>0</v>
      </c>
      <c r="AK5" s="46">
        <f>SUM('1:30'!AK5)</f>
        <v>260</v>
      </c>
      <c r="AL5" s="46">
        <f>SUM('1:30'!AL5)</f>
        <v>0</v>
      </c>
      <c r="AM5" s="46">
        <f>SUM('1:30'!AM5)</f>
        <v>0</v>
      </c>
      <c r="AN5" s="46">
        <f>SUM('1:30'!AN5)</f>
        <v>0</v>
      </c>
      <c r="AO5" s="46">
        <f>SUM('1:30'!AO5)</f>
        <v>0</v>
      </c>
      <c r="AP5" s="79">
        <f>SUM('1:30'!AP5)</f>
        <v>0</v>
      </c>
    </row>
    <row r="6" spans="1:42" ht="25.5" customHeight="1" x14ac:dyDescent="0.25">
      <c r="A6" s="122"/>
      <c r="B6" s="132"/>
      <c r="C6" s="101"/>
      <c r="D6" s="15" t="s">
        <v>26</v>
      </c>
      <c r="E6" s="11">
        <f>SUM('1:30'!E6)</f>
        <v>77000</v>
      </c>
      <c r="F6" s="15"/>
      <c r="G6" s="43">
        <f t="shared" si="0"/>
        <v>53056.5</v>
      </c>
      <c r="H6" s="43">
        <f>SUM('1:30'!H6)</f>
        <v>0</v>
      </c>
      <c r="I6" s="43">
        <f>SUM('1:30'!I6)</f>
        <v>0</v>
      </c>
      <c r="J6" s="45">
        <f>SUM('1:30'!J6)</f>
        <v>900</v>
      </c>
      <c r="K6" s="45">
        <f>SUM('1:30'!K6)</f>
        <v>0</v>
      </c>
      <c r="L6" s="45">
        <f>SUM('1:30'!L6)</f>
        <v>0</v>
      </c>
      <c r="M6" s="45">
        <f>SUM('1:30'!M6)</f>
        <v>6920</v>
      </c>
      <c r="N6" s="46">
        <f>SUM('1:30'!N6)</f>
        <v>32909</v>
      </c>
      <c r="O6" s="46">
        <f>SUM('1:30'!O6)</f>
        <v>150</v>
      </c>
      <c r="P6" s="46">
        <f>SUM('1:30'!P6)</f>
        <v>100</v>
      </c>
      <c r="Q6" s="46">
        <f>SUM('1:30'!Q6)</f>
        <v>1210</v>
      </c>
      <c r="R6" s="46">
        <f>SUM('1:30'!R6)</f>
        <v>0</v>
      </c>
      <c r="S6" s="46">
        <f>SUM('1:30'!S6)</f>
        <v>0</v>
      </c>
      <c r="T6" s="46">
        <f>SUM('1:30'!T6)</f>
        <v>342.5</v>
      </c>
      <c r="U6" s="46">
        <f>SUM('1:30'!U6)</f>
        <v>0</v>
      </c>
      <c r="V6" s="46">
        <f>SUM('1:30'!V6)</f>
        <v>0</v>
      </c>
      <c r="W6" s="46">
        <f>SUM('1:30'!W6)</f>
        <v>10000</v>
      </c>
      <c r="X6" s="46">
        <f>SUM('1:30'!X6)</f>
        <v>0</v>
      </c>
      <c r="Y6" s="46">
        <f>SUM('1:30'!Y6)</f>
        <v>0</v>
      </c>
      <c r="Z6" s="46">
        <f>SUM('1:30'!Z6)</f>
        <v>0</v>
      </c>
      <c r="AA6" s="46">
        <f>SUM('1:30'!AA6)</f>
        <v>0</v>
      </c>
      <c r="AB6" s="46">
        <f>SUM('1:30'!AB6)</f>
        <v>0</v>
      </c>
      <c r="AC6" s="46">
        <f>SUM('1:30'!AC6)</f>
        <v>0</v>
      </c>
      <c r="AD6" s="46">
        <f>SUM('1:30'!AD6)</f>
        <v>0</v>
      </c>
      <c r="AE6" s="46">
        <f>SUM('1:30'!AE6)</f>
        <v>75</v>
      </c>
      <c r="AF6" s="46">
        <f>SUM('1:30'!AF6)</f>
        <v>0</v>
      </c>
      <c r="AG6" s="46">
        <f>SUM('1:30'!AG6)</f>
        <v>0</v>
      </c>
      <c r="AH6" s="46">
        <f>SUM('1:30'!AH6)</f>
        <v>0</v>
      </c>
      <c r="AI6" s="46">
        <f>SUM('1:30'!AI6)</f>
        <v>0</v>
      </c>
      <c r="AJ6" s="46">
        <f>SUM('1:30'!AJ6)</f>
        <v>0</v>
      </c>
      <c r="AK6" s="46">
        <f>SUM('1:30'!AK6)</f>
        <v>200</v>
      </c>
      <c r="AL6" s="46">
        <f>SUM('1:30'!AL6)</f>
        <v>250</v>
      </c>
      <c r="AM6" s="46">
        <f>SUM('1:30'!AM6)</f>
        <v>0</v>
      </c>
      <c r="AN6" s="46">
        <f>SUM('1:30'!AN6)</f>
        <v>0</v>
      </c>
      <c r="AO6" s="46">
        <f>SUM('1:30'!AO6)</f>
        <v>0</v>
      </c>
      <c r="AP6" s="79">
        <f>SUM('1:30'!AP6)</f>
        <v>0</v>
      </c>
    </row>
    <row r="7" spans="1:42" ht="25.5" customHeight="1" x14ac:dyDescent="0.25">
      <c r="A7" s="123"/>
      <c r="B7" s="120"/>
      <c r="C7" s="100"/>
      <c r="D7" s="15" t="s">
        <v>64</v>
      </c>
      <c r="E7" s="11">
        <f>SUM('1:30'!E7)</f>
        <v>0</v>
      </c>
      <c r="F7" s="15"/>
      <c r="G7" s="43">
        <f t="shared" si="0"/>
        <v>37241.25</v>
      </c>
      <c r="H7" s="43">
        <f>SUM('1:30'!H7)</f>
        <v>0</v>
      </c>
      <c r="I7" s="43">
        <f>SUM('1:30'!I7)</f>
        <v>0</v>
      </c>
      <c r="J7" s="45">
        <f>SUM('1:30'!J7)</f>
        <v>300</v>
      </c>
      <c r="K7" s="45">
        <f>SUM('1:30'!K7)</f>
        <v>0</v>
      </c>
      <c r="L7" s="45">
        <f>SUM('1:30'!L7)</f>
        <v>0</v>
      </c>
      <c r="M7" s="45">
        <f>SUM('1:30'!M7)</f>
        <v>5650</v>
      </c>
      <c r="N7" s="46">
        <f>SUM('1:30'!N7)</f>
        <v>20792</v>
      </c>
      <c r="O7" s="46">
        <f>SUM('1:30'!O7)</f>
        <v>100</v>
      </c>
      <c r="P7" s="46">
        <f>SUM('1:30'!P7)</f>
        <v>0</v>
      </c>
      <c r="Q7" s="46">
        <f>SUM('1:30'!Q7)</f>
        <v>0</v>
      </c>
      <c r="R7" s="46">
        <f>SUM('1:30'!R7)</f>
        <v>0</v>
      </c>
      <c r="S7" s="46">
        <f>SUM('1:30'!S7)</f>
        <v>0</v>
      </c>
      <c r="T7" s="46">
        <f>SUM('1:30'!T7)</f>
        <v>180</v>
      </c>
      <c r="U7" s="46">
        <f>SUM('1:30'!U7)</f>
        <v>8803.5</v>
      </c>
      <c r="V7" s="46">
        <f>SUM('1:30'!V7)</f>
        <v>0</v>
      </c>
      <c r="W7" s="46">
        <f>SUM('1:30'!W7)</f>
        <v>0</v>
      </c>
      <c r="X7" s="46">
        <f>SUM('1:30'!X7)</f>
        <v>0</v>
      </c>
      <c r="Y7" s="46">
        <f>SUM('1:30'!Y7)</f>
        <v>0</v>
      </c>
      <c r="Z7" s="46">
        <f>SUM('1:30'!Z7)</f>
        <v>0</v>
      </c>
      <c r="AA7" s="46">
        <f>SUM('1:30'!AA7)</f>
        <v>0</v>
      </c>
      <c r="AB7" s="46">
        <f>SUM('1:30'!AB7)</f>
        <v>500</v>
      </c>
      <c r="AC7" s="46">
        <f>SUM('1:30'!AC7)</f>
        <v>110</v>
      </c>
      <c r="AD7" s="46">
        <f>SUM('1:30'!AD7)</f>
        <v>0</v>
      </c>
      <c r="AE7" s="46">
        <f>SUM('1:30'!AE7)</f>
        <v>285.75</v>
      </c>
      <c r="AF7" s="46">
        <f>SUM('1:30'!AF7)</f>
        <v>0</v>
      </c>
      <c r="AG7" s="46">
        <f>SUM('1:30'!AG7)</f>
        <v>0</v>
      </c>
      <c r="AH7" s="46">
        <f>SUM('1:30'!AH7)</f>
        <v>0</v>
      </c>
      <c r="AI7" s="46">
        <f>SUM('1:30'!AI7)</f>
        <v>0</v>
      </c>
      <c r="AJ7" s="46">
        <f>SUM('1:30'!AJ7)</f>
        <v>0</v>
      </c>
      <c r="AK7" s="46">
        <f>SUM('1:30'!AK7)</f>
        <v>200</v>
      </c>
      <c r="AL7" s="46">
        <f>SUM('1:30'!AL7)</f>
        <v>0</v>
      </c>
      <c r="AM7" s="46">
        <f>SUM('1:30'!AM7)</f>
        <v>320</v>
      </c>
      <c r="AN7" s="46">
        <f>SUM('1:30'!AN7)</f>
        <v>0</v>
      </c>
      <c r="AO7" s="46">
        <f>SUM('1:30'!AO7)</f>
        <v>0</v>
      </c>
      <c r="AP7" s="79">
        <f>SUM('1:30'!AP7)</f>
        <v>0</v>
      </c>
    </row>
    <row r="8" spans="1:42" ht="25.5" customHeight="1" x14ac:dyDescent="0.25">
      <c r="A8" s="121">
        <f>E8+E9</f>
        <v>49090</v>
      </c>
      <c r="B8" s="119">
        <f>E8+E9</f>
        <v>49090</v>
      </c>
      <c r="C8" s="99" t="s">
        <v>11</v>
      </c>
      <c r="D8" s="15" t="s">
        <v>31</v>
      </c>
      <c r="E8" s="11">
        <f>SUM('1:30'!E8)</f>
        <v>19280</v>
      </c>
      <c r="F8" s="15"/>
      <c r="G8" s="43">
        <f t="shared" si="0"/>
        <v>39080</v>
      </c>
      <c r="H8" s="43">
        <f>SUM('1:30'!H8)</f>
        <v>150</v>
      </c>
      <c r="I8" s="43">
        <f>SUM('1:30'!I8)</f>
        <v>0</v>
      </c>
      <c r="J8" s="45">
        <f>SUM('1:30'!J8)</f>
        <v>3700</v>
      </c>
      <c r="K8" s="45">
        <f>SUM('1:30'!K8)</f>
        <v>0</v>
      </c>
      <c r="L8" s="45">
        <f>SUM('1:30'!L8)</f>
        <v>0</v>
      </c>
      <c r="M8" s="45">
        <f>SUM('1:30'!M8)</f>
        <v>6090</v>
      </c>
      <c r="N8" s="46">
        <f>SUM('1:30'!N8)</f>
        <v>20115</v>
      </c>
      <c r="O8" s="46">
        <f>SUM('1:30'!O8)</f>
        <v>0</v>
      </c>
      <c r="P8" s="46">
        <f>SUM('1:30'!P8)</f>
        <v>120</v>
      </c>
      <c r="Q8" s="46">
        <f>SUM('1:30'!Q8)</f>
        <v>1000</v>
      </c>
      <c r="R8" s="46">
        <f>SUM('1:30'!R8)</f>
        <v>0</v>
      </c>
      <c r="S8" s="46">
        <f>SUM('1:30'!S8)</f>
        <v>0</v>
      </c>
      <c r="T8" s="46">
        <f>SUM('1:30'!T8)</f>
        <v>530</v>
      </c>
      <c r="U8" s="46">
        <f>SUM('1:30'!U8)</f>
        <v>0</v>
      </c>
      <c r="V8" s="46">
        <f>SUM('1:30'!V8)</f>
        <v>175</v>
      </c>
      <c r="W8" s="46">
        <f>SUM('1:30'!W8)</f>
        <v>0</v>
      </c>
      <c r="X8" s="46">
        <f>SUM('1:30'!X8)</f>
        <v>0</v>
      </c>
      <c r="Y8" s="46">
        <f>SUM('1:30'!Y8)</f>
        <v>0</v>
      </c>
      <c r="Z8" s="46">
        <f>SUM('1:30'!Z8)</f>
        <v>0</v>
      </c>
      <c r="AA8" s="46">
        <f>SUM('1:30'!AA8)</f>
        <v>0</v>
      </c>
      <c r="AB8" s="46">
        <f>SUM('1:30'!AB8)</f>
        <v>0</v>
      </c>
      <c r="AC8" s="46">
        <f>SUM('1:30'!AC8)</f>
        <v>0</v>
      </c>
      <c r="AD8" s="46">
        <f>SUM('1:30'!AD8)</f>
        <v>0</v>
      </c>
      <c r="AE8" s="46">
        <f>SUM('1:30'!AE8)</f>
        <v>0</v>
      </c>
      <c r="AF8" s="46">
        <f>SUM('1:30'!AF8)</f>
        <v>0</v>
      </c>
      <c r="AG8" s="46">
        <f>SUM('1:30'!AG8)</f>
        <v>0</v>
      </c>
      <c r="AH8" s="46">
        <f>SUM('1:30'!AH8)</f>
        <v>0</v>
      </c>
      <c r="AI8" s="46">
        <f>SUM('1:30'!AI8)</f>
        <v>0</v>
      </c>
      <c r="AJ8" s="46">
        <f>SUM('1:30'!AJ8)</f>
        <v>0</v>
      </c>
      <c r="AK8" s="46">
        <f>SUM('1:30'!AK8)</f>
        <v>0</v>
      </c>
      <c r="AL8" s="46">
        <f>SUM('1:30'!AL8)</f>
        <v>0</v>
      </c>
      <c r="AM8" s="46">
        <f>SUM('1:30'!AM8)</f>
        <v>0</v>
      </c>
      <c r="AN8" s="46">
        <f>SUM('1:30'!AN8)</f>
        <v>7200</v>
      </c>
      <c r="AO8" s="46">
        <f>SUM('1:30'!AO8)</f>
        <v>0</v>
      </c>
      <c r="AP8" s="79">
        <f>SUM('1:30'!AP8)</f>
        <v>0</v>
      </c>
    </row>
    <row r="9" spans="1:42" ht="25.5" customHeight="1" x14ac:dyDescent="0.25">
      <c r="A9" s="131"/>
      <c r="B9" s="120"/>
      <c r="C9" s="100"/>
      <c r="D9" s="15" t="s">
        <v>32</v>
      </c>
      <c r="E9" s="11">
        <f>SUM('1:30'!E9)</f>
        <v>29810</v>
      </c>
      <c r="F9" s="15"/>
      <c r="G9" s="43">
        <f t="shared" si="0"/>
        <v>17542</v>
      </c>
      <c r="H9" s="43">
        <f>SUM('1:30'!H9)</f>
        <v>0</v>
      </c>
      <c r="I9" s="43">
        <f>SUM('1:30'!I9)</f>
        <v>0</v>
      </c>
      <c r="J9" s="45">
        <f>SUM('1:30'!J9)</f>
        <v>3300</v>
      </c>
      <c r="K9" s="45">
        <f>SUM('1:30'!K9)</f>
        <v>0</v>
      </c>
      <c r="L9" s="45">
        <f>SUM('1:30'!L9)</f>
        <v>0</v>
      </c>
      <c r="M9" s="45">
        <f>SUM('1:30'!M9)</f>
        <v>5770</v>
      </c>
      <c r="N9" s="46">
        <f>SUM('1:30'!N9)</f>
        <v>3935</v>
      </c>
      <c r="O9" s="46">
        <f>SUM('1:30'!O9)</f>
        <v>100</v>
      </c>
      <c r="P9" s="46">
        <f>SUM('1:30'!P9)</f>
        <v>0</v>
      </c>
      <c r="Q9" s="46">
        <f>SUM('1:30'!Q9)</f>
        <v>1900</v>
      </c>
      <c r="R9" s="46">
        <f>SUM('1:30'!R9)</f>
        <v>0</v>
      </c>
      <c r="S9" s="46">
        <f>SUM('1:30'!S9)</f>
        <v>0</v>
      </c>
      <c r="T9" s="46">
        <f>SUM('1:30'!T9)</f>
        <v>415</v>
      </c>
      <c r="U9" s="46">
        <f>SUM('1:30'!U9)</f>
        <v>982</v>
      </c>
      <c r="V9" s="46">
        <f>SUM('1:30'!V9)</f>
        <v>0</v>
      </c>
      <c r="W9" s="46">
        <f>SUM('1:30'!W9)</f>
        <v>0</v>
      </c>
      <c r="X9" s="46">
        <f>SUM('1:30'!X9)</f>
        <v>0</v>
      </c>
      <c r="Y9" s="46">
        <f>SUM('1:30'!Y9)</f>
        <v>0</v>
      </c>
      <c r="Z9" s="46">
        <f>SUM('1:30'!Z9)</f>
        <v>0</v>
      </c>
      <c r="AA9" s="46">
        <f>SUM('1:30'!AA9)</f>
        <v>0</v>
      </c>
      <c r="AB9" s="46">
        <f>SUM('1:30'!AB9)</f>
        <v>500</v>
      </c>
      <c r="AC9" s="46">
        <f>SUM('1:30'!AC9)</f>
        <v>140</v>
      </c>
      <c r="AD9" s="46">
        <f>SUM('1:30'!AD9)</f>
        <v>0</v>
      </c>
      <c r="AE9" s="46">
        <f>SUM('1:30'!AE9)</f>
        <v>0</v>
      </c>
      <c r="AF9" s="46">
        <f>SUM('1:30'!AF9)</f>
        <v>0</v>
      </c>
      <c r="AG9" s="46">
        <f>SUM('1:30'!AG9)</f>
        <v>0</v>
      </c>
      <c r="AH9" s="46">
        <f>SUM('1:30'!AH9)</f>
        <v>0</v>
      </c>
      <c r="AI9" s="46">
        <f>SUM('1:30'!AI9)</f>
        <v>0</v>
      </c>
      <c r="AJ9" s="46">
        <f>SUM('1:30'!AJ9)</f>
        <v>0</v>
      </c>
      <c r="AK9" s="46">
        <f>SUM('1:30'!AK9)</f>
        <v>500</v>
      </c>
      <c r="AL9" s="46">
        <f>SUM('1:30'!AL9)</f>
        <v>0</v>
      </c>
      <c r="AM9" s="46">
        <f>SUM('1:30'!AM9)</f>
        <v>0</v>
      </c>
      <c r="AN9" s="46">
        <f>SUM('1:30'!AN9)</f>
        <v>0</v>
      </c>
      <c r="AO9" s="46">
        <f>SUM('1:30'!AO9)</f>
        <v>0</v>
      </c>
      <c r="AP9" s="79">
        <f>SUM('1:30'!AP9)</f>
        <v>0</v>
      </c>
    </row>
    <row r="10" spans="1:42" ht="25.5" customHeight="1" x14ac:dyDescent="0.25">
      <c r="A10" s="78"/>
      <c r="B10" s="10"/>
      <c r="C10" s="1"/>
      <c r="D10" s="15" t="s">
        <v>12</v>
      </c>
      <c r="E10" s="11">
        <f>SUM('1:30'!E10)</f>
        <v>2890</v>
      </c>
      <c r="F10" s="15"/>
      <c r="G10" s="43">
        <f t="shared" si="0"/>
        <v>76545</v>
      </c>
      <c r="H10" s="43">
        <f>SUM('1:30'!H10)</f>
        <v>0</v>
      </c>
      <c r="I10" s="43">
        <f>SUM('1:30'!I10)</f>
        <v>0</v>
      </c>
      <c r="J10" s="45">
        <f>SUM('1:30'!J10)</f>
        <v>2600</v>
      </c>
      <c r="K10" s="45">
        <f>SUM('1:30'!K10)</f>
        <v>0</v>
      </c>
      <c r="L10" s="45">
        <f>SUM('1:30'!L10)</f>
        <v>0</v>
      </c>
      <c r="M10" s="45">
        <f>SUM('1:30'!M10)</f>
        <v>10350</v>
      </c>
      <c r="N10" s="46">
        <f>SUM('1:30'!N10)</f>
        <v>59550</v>
      </c>
      <c r="O10" s="46">
        <f>SUM('1:30'!O10)</f>
        <v>0</v>
      </c>
      <c r="P10" s="46">
        <f>SUM('1:30'!P10)</f>
        <v>0</v>
      </c>
      <c r="Q10" s="46">
        <f>SUM('1:30'!Q10)</f>
        <v>3350</v>
      </c>
      <c r="R10" s="46">
        <f>SUM('1:30'!R10)</f>
        <v>0</v>
      </c>
      <c r="S10" s="46">
        <f>SUM('1:30'!S10)</f>
        <v>0</v>
      </c>
      <c r="T10" s="46">
        <f>SUM('1:30'!T10)</f>
        <v>110</v>
      </c>
      <c r="U10" s="46">
        <f>SUM('1:30'!U10)</f>
        <v>0</v>
      </c>
      <c r="V10" s="46">
        <f>SUM('1:30'!V10)</f>
        <v>300</v>
      </c>
      <c r="W10" s="46">
        <f>SUM('1:30'!W10)</f>
        <v>0</v>
      </c>
      <c r="X10" s="46">
        <f>SUM('1:30'!X10)</f>
        <v>0</v>
      </c>
      <c r="Y10" s="46">
        <f>SUM('1:30'!Y10)</f>
        <v>0</v>
      </c>
      <c r="Z10" s="46">
        <f>SUM('1:30'!Z10)</f>
        <v>0</v>
      </c>
      <c r="AA10" s="46">
        <f>SUM('1:30'!AA10)</f>
        <v>0</v>
      </c>
      <c r="AB10" s="46">
        <f>SUM('1:30'!AB10)</f>
        <v>0</v>
      </c>
      <c r="AC10" s="46">
        <f>SUM('1:30'!AC10)</f>
        <v>285</v>
      </c>
      <c r="AD10" s="46">
        <f>SUM('1:30'!AD10)</f>
        <v>0</v>
      </c>
      <c r="AE10" s="46">
        <f>SUM('1:30'!AE10)</f>
        <v>0</v>
      </c>
      <c r="AF10" s="46">
        <f>SUM('1:30'!AF10)</f>
        <v>0</v>
      </c>
      <c r="AG10" s="46">
        <f>SUM('1:30'!AG10)</f>
        <v>0</v>
      </c>
      <c r="AH10" s="46">
        <f>SUM('1:30'!AH10)</f>
        <v>0</v>
      </c>
      <c r="AI10" s="46">
        <f>SUM('1:30'!AI10)</f>
        <v>0</v>
      </c>
      <c r="AJ10" s="46">
        <f>SUM('1:30'!AJ10)</f>
        <v>0</v>
      </c>
      <c r="AK10" s="46">
        <f>SUM('1:30'!AK10)</f>
        <v>0</v>
      </c>
      <c r="AL10" s="46">
        <f>SUM('1:30'!AL10)</f>
        <v>0</v>
      </c>
      <c r="AM10" s="46">
        <f>SUM('1:30'!AM10)</f>
        <v>0</v>
      </c>
      <c r="AN10" s="46">
        <f>SUM('1:30'!AN10)</f>
        <v>0</v>
      </c>
      <c r="AO10" s="46">
        <f>SUM('1:30'!AO10)</f>
        <v>0</v>
      </c>
      <c r="AP10" s="79">
        <f>SUM('1:30'!AP10)</f>
        <v>0</v>
      </c>
    </row>
    <row r="11" spans="1:42" ht="25.5" customHeight="1" x14ac:dyDescent="0.25">
      <c r="A11" s="121">
        <f>E11+E12</f>
        <v>224905</v>
      </c>
      <c r="B11" s="119">
        <f>E11+E12</f>
        <v>224905</v>
      </c>
      <c r="C11" s="99"/>
      <c r="D11" s="15" t="s">
        <v>27</v>
      </c>
      <c r="E11" s="11">
        <f>SUM('1:30'!E11)</f>
        <v>121925</v>
      </c>
      <c r="F11" s="11"/>
      <c r="G11" s="43">
        <f t="shared" si="0"/>
        <v>14975</v>
      </c>
      <c r="H11" s="43">
        <f>SUM('1:30'!H11)</f>
        <v>0</v>
      </c>
      <c r="I11" s="43">
        <f>SUM('1:30'!I11)</f>
        <v>0</v>
      </c>
      <c r="J11" s="45">
        <f>SUM('1:30'!J11)</f>
        <v>1300</v>
      </c>
      <c r="K11" s="45">
        <f>SUM('1:30'!K11)</f>
        <v>0</v>
      </c>
      <c r="L11" s="45">
        <f>SUM('1:30'!L11)</f>
        <v>0</v>
      </c>
      <c r="M11" s="45">
        <f>SUM('1:30'!M11)</f>
        <v>6910</v>
      </c>
      <c r="N11" s="46">
        <f>SUM('1:30'!N11)</f>
        <v>4505</v>
      </c>
      <c r="O11" s="46">
        <f>SUM('1:30'!O11)</f>
        <v>50</v>
      </c>
      <c r="P11" s="46">
        <f>SUM('1:30'!P11)</f>
        <v>0</v>
      </c>
      <c r="Q11" s="46">
        <f>SUM('1:30'!Q11)</f>
        <v>1500</v>
      </c>
      <c r="R11" s="46">
        <f>SUM('1:30'!R11)</f>
        <v>0</v>
      </c>
      <c r="S11" s="46">
        <f>SUM('1:30'!S11)</f>
        <v>0</v>
      </c>
      <c r="T11" s="46">
        <f>SUM('1:30'!T11)</f>
        <v>120</v>
      </c>
      <c r="U11" s="46">
        <f>SUM('1:30'!U11)</f>
        <v>0</v>
      </c>
      <c r="V11" s="46">
        <f>SUM('1:30'!V11)</f>
        <v>450</v>
      </c>
      <c r="W11" s="46">
        <f>SUM('1:30'!W11)</f>
        <v>0</v>
      </c>
      <c r="X11" s="46">
        <f>SUM('1:30'!X11)</f>
        <v>0</v>
      </c>
      <c r="Y11" s="46">
        <f>SUM('1:30'!Y11)</f>
        <v>0</v>
      </c>
      <c r="Z11" s="46">
        <f>SUM('1:30'!Z11)</f>
        <v>0</v>
      </c>
      <c r="AA11" s="46">
        <f>SUM('1:30'!AA11)</f>
        <v>0</v>
      </c>
      <c r="AB11" s="46">
        <f>SUM('1:30'!AB11)</f>
        <v>0</v>
      </c>
      <c r="AC11" s="46">
        <f>SUM('1:30'!AC11)</f>
        <v>140</v>
      </c>
      <c r="AD11" s="46">
        <f>SUM('1:30'!AD11)</f>
        <v>0</v>
      </c>
      <c r="AE11" s="46">
        <f>SUM('1:30'!AE11)</f>
        <v>0</v>
      </c>
      <c r="AF11" s="46">
        <f>SUM('1:30'!AF11)</f>
        <v>0</v>
      </c>
      <c r="AG11" s="46">
        <f>SUM('1:30'!AG11)</f>
        <v>0</v>
      </c>
      <c r="AH11" s="46">
        <f>SUM('1:30'!AH11)</f>
        <v>0</v>
      </c>
      <c r="AI11" s="46">
        <f>SUM('1:30'!AI11)</f>
        <v>0</v>
      </c>
      <c r="AJ11" s="46">
        <f>SUM('1:30'!AJ11)</f>
        <v>0</v>
      </c>
      <c r="AK11" s="46">
        <f>SUM('1:30'!AK11)</f>
        <v>0</v>
      </c>
      <c r="AL11" s="46">
        <f>SUM('1:30'!AL11)</f>
        <v>0</v>
      </c>
      <c r="AM11" s="46">
        <f>SUM('1:30'!AM11)</f>
        <v>0</v>
      </c>
      <c r="AN11" s="46">
        <f>SUM('1:30'!AN11)</f>
        <v>0</v>
      </c>
      <c r="AO11" s="46">
        <f>SUM('1:30'!AO11)</f>
        <v>0</v>
      </c>
      <c r="AP11" s="79">
        <f>SUM('1:30'!AP11)</f>
        <v>0</v>
      </c>
    </row>
    <row r="12" spans="1:42" ht="25.5" customHeight="1" x14ac:dyDescent="0.25">
      <c r="A12" s="131"/>
      <c r="B12" s="120"/>
      <c r="C12" s="100"/>
      <c r="D12" s="15" t="s">
        <v>28</v>
      </c>
      <c r="E12" s="11">
        <f>SUM('1:30'!E12)</f>
        <v>102980</v>
      </c>
      <c r="F12" s="11"/>
      <c r="G12" s="43">
        <f t="shared" si="0"/>
        <v>41788</v>
      </c>
      <c r="H12" s="43">
        <f>SUM('1:30'!H12)</f>
        <v>0</v>
      </c>
      <c r="I12" s="43">
        <f>SUM('1:30'!I12)</f>
        <v>6000</v>
      </c>
      <c r="J12" s="45">
        <f>SUM('1:30'!J12)</f>
        <v>800</v>
      </c>
      <c r="K12" s="45">
        <f>SUM('1:30'!K12)</f>
        <v>0</v>
      </c>
      <c r="L12" s="45">
        <f>SUM('1:30'!L12)</f>
        <v>500</v>
      </c>
      <c r="M12" s="45">
        <f>SUM('1:30'!M12)</f>
        <v>19630</v>
      </c>
      <c r="N12" s="46">
        <f>SUM('1:30'!N12)</f>
        <v>9528</v>
      </c>
      <c r="O12" s="46">
        <f>SUM('1:30'!O12)</f>
        <v>930</v>
      </c>
      <c r="P12" s="46">
        <f>SUM('1:30'!P12)</f>
        <v>2000</v>
      </c>
      <c r="Q12" s="46">
        <f>SUM('1:30'!Q12)</f>
        <v>0</v>
      </c>
      <c r="R12" s="46">
        <f>SUM('1:30'!R12)</f>
        <v>0</v>
      </c>
      <c r="S12" s="46">
        <f>SUM('1:30'!S12)</f>
        <v>0</v>
      </c>
      <c r="T12" s="46">
        <f>SUM('1:30'!T12)</f>
        <v>1200</v>
      </c>
      <c r="U12" s="46">
        <f>SUM('1:30'!U12)</f>
        <v>0</v>
      </c>
      <c r="V12" s="46">
        <f>SUM('1:30'!V12)</f>
        <v>1100</v>
      </c>
      <c r="W12" s="46">
        <f>SUM('1:30'!W12)</f>
        <v>100</v>
      </c>
      <c r="X12" s="46">
        <f>SUM('1:30'!X12)</f>
        <v>0</v>
      </c>
      <c r="Y12" s="46">
        <f>SUM('1:30'!Y12)</f>
        <v>0</v>
      </c>
      <c r="Z12" s="46">
        <f>SUM('1:30'!Z12)</f>
        <v>0</v>
      </c>
      <c r="AA12" s="46">
        <f>SUM('1:30'!AA12)</f>
        <v>0</v>
      </c>
      <c r="AB12" s="46">
        <f>SUM('1:30'!AB12)</f>
        <v>0</v>
      </c>
      <c r="AC12" s="46">
        <f>SUM('1:30'!AC12)</f>
        <v>0</v>
      </c>
      <c r="AD12" s="46">
        <f>SUM('1:30'!AD12)</f>
        <v>0</v>
      </c>
      <c r="AE12" s="46">
        <f>SUM('1:30'!AE12)</f>
        <v>0</v>
      </c>
      <c r="AF12" s="46">
        <f>SUM('1:30'!AF12)</f>
        <v>0</v>
      </c>
      <c r="AG12" s="46">
        <f>SUM('1:30'!AG12)</f>
        <v>0</v>
      </c>
      <c r="AH12" s="46">
        <f>SUM('1:30'!AH12)</f>
        <v>0</v>
      </c>
      <c r="AI12" s="46">
        <f>SUM('1:30'!AI12)</f>
        <v>0</v>
      </c>
      <c r="AJ12" s="46">
        <f>SUM('1:30'!AJ12)</f>
        <v>0</v>
      </c>
      <c r="AK12" s="46">
        <f>SUM('1:30'!AK12)</f>
        <v>0</v>
      </c>
      <c r="AL12" s="46">
        <f>SUM('1:30'!AL12)</f>
        <v>0</v>
      </c>
      <c r="AM12" s="46">
        <f>SUM('1:30'!AM12)</f>
        <v>0</v>
      </c>
      <c r="AN12" s="46">
        <f>SUM('1:30'!AN12)</f>
        <v>0</v>
      </c>
      <c r="AO12" s="46">
        <f>SUM('1:30'!AO12)</f>
        <v>0</v>
      </c>
      <c r="AP12" s="79">
        <f>SUM('1:30'!AP12)</f>
        <v>0</v>
      </c>
    </row>
    <row r="13" spans="1:42" ht="25.5" customHeight="1" x14ac:dyDescent="0.25">
      <c r="A13" s="121">
        <f>E13+E14</f>
        <v>18140</v>
      </c>
      <c r="B13" s="119">
        <f>E13+E14</f>
        <v>18140</v>
      </c>
      <c r="C13" s="99" t="s">
        <v>42</v>
      </c>
      <c r="D13" s="15" t="s">
        <v>43</v>
      </c>
      <c r="E13" s="11">
        <f>SUM('1:30'!E13)</f>
        <v>12090</v>
      </c>
      <c r="F13" s="11"/>
      <c r="G13" s="43">
        <f t="shared" si="0"/>
        <v>16656</v>
      </c>
      <c r="H13" s="43">
        <f>SUM('1:30'!H13)</f>
        <v>0</v>
      </c>
      <c r="I13" s="43">
        <f>SUM('1:30'!I13)</f>
        <v>0</v>
      </c>
      <c r="J13" s="45">
        <f>SUM('1:30'!J13)</f>
        <v>1300</v>
      </c>
      <c r="K13" s="45">
        <f>SUM('1:30'!K13)</f>
        <v>0</v>
      </c>
      <c r="L13" s="45">
        <f>SUM('1:30'!L13)</f>
        <v>0</v>
      </c>
      <c r="M13" s="45">
        <f>SUM('1:30'!M13)</f>
        <v>4500</v>
      </c>
      <c r="N13" s="46">
        <f>SUM('1:30'!N13)</f>
        <v>7363</v>
      </c>
      <c r="O13" s="46">
        <f>SUM('1:30'!O13)</f>
        <v>250</v>
      </c>
      <c r="P13" s="46">
        <f>SUM('1:30'!P13)</f>
        <v>0</v>
      </c>
      <c r="Q13" s="46">
        <f>SUM('1:30'!Q13)</f>
        <v>0</v>
      </c>
      <c r="R13" s="46">
        <f>SUM('1:30'!R13)</f>
        <v>0</v>
      </c>
      <c r="S13" s="46">
        <f>SUM('1:30'!S13)</f>
        <v>0</v>
      </c>
      <c r="T13" s="46">
        <f>SUM('1:30'!T13)</f>
        <v>62</v>
      </c>
      <c r="U13" s="46">
        <f>SUM('1:30'!U13)</f>
        <v>1163</v>
      </c>
      <c r="V13" s="46">
        <f>SUM('1:30'!V13)</f>
        <v>275</v>
      </c>
      <c r="W13" s="46">
        <f>SUM('1:30'!W13)</f>
        <v>100</v>
      </c>
      <c r="X13" s="46">
        <f>SUM('1:30'!X13)</f>
        <v>0</v>
      </c>
      <c r="Y13" s="46">
        <f>SUM('1:30'!Y13)</f>
        <v>0</v>
      </c>
      <c r="Z13" s="46">
        <f>SUM('1:30'!Z13)</f>
        <v>0</v>
      </c>
      <c r="AA13" s="46">
        <f>SUM('1:30'!AA13)</f>
        <v>0</v>
      </c>
      <c r="AB13" s="46">
        <f>SUM('1:30'!AB13)</f>
        <v>500</v>
      </c>
      <c r="AC13" s="46">
        <f>SUM('1:30'!AC13)</f>
        <v>852</v>
      </c>
      <c r="AD13" s="46">
        <f>SUM('1:30'!AD13)</f>
        <v>0</v>
      </c>
      <c r="AE13" s="46">
        <f>SUM('1:30'!AE13)</f>
        <v>291</v>
      </c>
      <c r="AF13" s="46">
        <f>SUM('1:30'!AF13)</f>
        <v>0</v>
      </c>
      <c r="AG13" s="46">
        <f>SUM('1:30'!AG13)</f>
        <v>0</v>
      </c>
      <c r="AH13" s="46">
        <f>SUM('1:30'!AH13)</f>
        <v>0</v>
      </c>
      <c r="AI13" s="46">
        <f>SUM('1:30'!AI13)</f>
        <v>0</v>
      </c>
      <c r="AJ13" s="46">
        <f>SUM('1:30'!AJ13)</f>
        <v>0</v>
      </c>
      <c r="AK13" s="46">
        <f>SUM('1:30'!AK13)</f>
        <v>0</v>
      </c>
      <c r="AL13" s="46">
        <f>SUM('1:30'!AL13)</f>
        <v>0</v>
      </c>
      <c r="AM13" s="46">
        <f>SUM('1:30'!AM13)</f>
        <v>0</v>
      </c>
      <c r="AN13" s="46">
        <f>SUM('1:30'!AN13)</f>
        <v>0</v>
      </c>
      <c r="AO13" s="46">
        <f>SUM('1:30'!AO13)</f>
        <v>0</v>
      </c>
      <c r="AP13" s="79">
        <f>SUM('1:30'!AP13)</f>
        <v>0</v>
      </c>
    </row>
    <row r="14" spans="1:42" ht="25.5" customHeight="1" x14ac:dyDescent="0.25">
      <c r="A14" s="131"/>
      <c r="B14" s="120"/>
      <c r="C14" s="100"/>
      <c r="D14" s="15" t="s">
        <v>44</v>
      </c>
      <c r="E14" s="11">
        <f>SUM('1:30'!E14)</f>
        <v>6050</v>
      </c>
      <c r="F14" s="11"/>
      <c r="G14" s="43">
        <f t="shared" si="0"/>
        <v>22850</v>
      </c>
      <c r="H14" s="43">
        <f>SUM('1:30'!H14)</f>
        <v>0</v>
      </c>
      <c r="I14" s="43">
        <f>SUM('1:30'!I14)</f>
        <v>0</v>
      </c>
      <c r="J14" s="45">
        <f>SUM('1:30'!J14)</f>
        <v>3400</v>
      </c>
      <c r="K14" s="45">
        <f>SUM('1:30'!K14)</f>
        <v>0</v>
      </c>
      <c r="L14" s="45">
        <f>SUM('1:30'!L14)</f>
        <v>200</v>
      </c>
      <c r="M14" s="45">
        <f>SUM('1:30'!M14)</f>
        <v>8580</v>
      </c>
      <c r="N14" s="46">
        <f>SUM('1:30'!N14)</f>
        <v>7930</v>
      </c>
      <c r="O14" s="46">
        <f>SUM('1:30'!O14)</f>
        <v>0</v>
      </c>
      <c r="P14" s="46">
        <f>SUM('1:30'!P14)</f>
        <v>0</v>
      </c>
      <c r="Q14" s="46">
        <f>SUM('1:30'!Q14)</f>
        <v>0</v>
      </c>
      <c r="R14" s="46">
        <f>SUM('1:30'!R14)</f>
        <v>0</v>
      </c>
      <c r="S14" s="46">
        <f>SUM('1:30'!S14)</f>
        <v>0</v>
      </c>
      <c r="T14" s="46">
        <f>SUM('1:30'!T14)</f>
        <v>620</v>
      </c>
      <c r="U14" s="46">
        <f>SUM('1:30'!U14)</f>
        <v>0</v>
      </c>
      <c r="V14" s="46">
        <f>SUM('1:30'!V14)</f>
        <v>0</v>
      </c>
      <c r="W14" s="46">
        <f>SUM('1:30'!W14)</f>
        <v>0</v>
      </c>
      <c r="X14" s="46">
        <f>SUM('1:30'!X14)</f>
        <v>0</v>
      </c>
      <c r="Y14" s="46">
        <f>SUM('1:30'!Y14)</f>
        <v>900</v>
      </c>
      <c r="Z14" s="46">
        <f>SUM('1:30'!Z14)</f>
        <v>400</v>
      </c>
      <c r="AA14" s="46">
        <f>SUM('1:30'!AA14)</f>
        <v>0</v>
      </c>
      <c r="AB14" s="46">
        <f>SUM('1:30'!AB14)</f>
        <v>0</v>
      </c>
      <c r="AC14" s="46">
        <f>SUM('1:30'!AC14)</f>
        <v>820</v>
      </c>
      <c r="AD14" s="46">
        <f>SUM('1:30'!AD14)</f>
        <v>0</v>
      </c>
      <c r="AE14" s="46">
        <f>SUM('1:30'!AE14)</f>
        <v>0</v>
      </c>
      <c r="AF14" s="46">
        <f>SUM('1:30'!AF14)</f>
        <v>0</v>
      </c>
      <c r="AG14" s="46">
        <f>SUM('1:30'!AG14)</f>
        <v>0</v>
      </c>
      <c r="AH14" s="46">
        <f>SUM('1:30'!AH14)</f>
        <v>0</v>
      </c>
      <c r="AI14" s="46">
        <f>SUM('1:30'!AI14)</f>
        <v>0</v>
      </c>
      <c r="AJ14" s="46">
        <f>SUM('1:30'!AJ14)</f>
        <v>0</v>
      </c>
      <c r="AK14" s="46">
        <f>SUM('1:30'!AK14)</f>
        <v>0</v>
      </c>
      <c r="AL14" s="46">
        <f>SUM('1:30'!AL14)</f>
        <v>0</v>
      </c>
      <c r="AM14" s="46">
        <f>SUM('1:30'!AM14)</f>
        <v>0</v>
      </c>
      <c r="AN14" s="46">
        <f>SUM('1:30'!AN14)</f>
        <v>0</v>
      </c>
      <c r="AO14" s="46">
        <f>SUM('1:30'!AO14)</f>
        <v>0</v>
      </c>
      <c r="AP14" s="79">
        <f>SUM('1:30'!AP14)</f>
        <v>0</v>
      </c>
    </row>
    <row r="15" spans="1:42" ht="25.5" customHeight="1" x14ac:dyDescent="0.25">
      <c r="A15" s="78"/>
      <c r="B15" s="10"/>
      <c r="C15" s="1"/>
      <c r="D15" s="15" t="s">
        <v>39</v>
      </c>
      <c r="E15" s="11">
        <f>SUM('1:30'!E15)</f>
        <v>55000</v>
      </c>
      <c r="F15" s="11"/>
      <c r="G15" s="43">
        <f t="shared" si="0"/>
        <v>25896</v>
      </c>
      <c r="H15" s="43">
        <f>SUM('1:30'!H15)</f>
        <v>0</v>
      </c>
      <c r="I15" s="43">
        <f>SUM('1:30'!I15)</f>
        <v>0</v>
      </c>
      <c r="J15" s="45">
        <f>SUM('1:30'!J15)</f>
        <v>3300</v>
      </c>
      <c r="K15" s="45" t="s">
        <v>242</v>
      </c>
      <c r="L15" s="45">
        <f>SUM('1:30'!L15)</f>
        <v>500</v>
      </c>
      <c r="M15" s="45">
        <f>SUM('1:30'!M15)</f>
        <v>10715</v>
      </c>
      <c r="N15" s="46">
        <f>SUM('1:30'!N15)</f>
        <v>10250</v>
      </c>
      <c r="O15" s="46">
        <f>SUM('1:30'!O15)</f>
        <v>0</v>
      </c>
      <c r="P15" s="46">
        <f>SUM('1:30'!P15)</f>
        <v>0</v>
      </c>
      <c r="Q15" s="46">
        <f>SUM('1:30'!Q15)</f>
        <v>0</v>
      </c>
      <c r="R15" s="46">
        <f>SUM('1:30'!R15)</f>
        <v>0</v>
      </c>
      <c r="S15" s="46">
        <f>SUM('1:30'!S15)</f>
        <v>0</v>
      </c>
      <c r="T15" s="46">
        <f>SUM('1:30'!T15)</f>
        <v>0</v>
      </c>
      <c r="U15" s="46">
        <f>SUM('1:30'!U15)</f>
        <v>0</v>
      </c>
      <c r="V15" s="46">
        <f>SUM('1:30'!V15)</f>
        <v>480</v>
      </c>
      <c r="W15" s="46">
        <f>SUM('1:30'!W15)</f>
        <v>0</v>
      </c>
      <c r="X15" s="46">
        <f>SUM('1:30'!X15)</f>
        <v>0</v>
      </c>
      <c r="Y15" s="46">
        <f>SUM('1:30'!Y15)</f>
        <v>0</v>
      </c>
      <c r="Z15" s="46">
        <f>SUM('1:30'!Z15)</f>
        <v>0</v>
      </c>
      <c r="AA15" s="46">
        <f>SUM('1:30'!AA15)</f>
        <v>0</v>
      </c>
      <c r="AB15" s="46">
        <f>SUM('1:30'!AB15)</f>
        <v>0</v>
      </c>
      <c r="AC15" s="46">
        <f>SUM('1:30'!AC15)</f>
        <v>280</v>
      </c>
      <c r="AD15" s="46">
        <f>SUM('1:30'!AD15)</f>
        <v>0</v>
      </c>
      <c r="AE15" s="46">
        <f>SUM('1:30'!AE15)</f>
        <v>0</v>
      </c>
      <c r="AF15" s="46">
        <f>SUM('1:30'!AF15)</f>
        <v>0</v>
      </c>
      <c r="AG15" s="46">
        <f>SUM('1:30'!AG15)</f>
        <v>0</v>
      </c>
      <c r="AH15" s="46">
        <f>SUM('1:30'!AH15)</f>
        <v>0</v>
      </c>
      <c r="AI15" s="46">
        <f>SUM('1:30'!AI15)</f>
        <v>0</v>
      </c>
      <c r="AJ15" s="46">
        <f>SUM('1:30'!AJ15)</f>
        <v>0</v>
      </c>
      <c r="AK15" s="46">
        <f>SUM('1:30'!AK15)</f>
        <v>0</v>
      </c>
      <c r="AL15" s="46">
        <f>SUM('1:30'!AL15)</f>
        <v>0</v>
      </c>
      <c r="AM15" s="46">
        <f>SUM('1:30'!AM15)</f>
        <v>0</v>
      </c>
      <c r="AN15" s="46">
        <f>SUM('1:30'!AN15)</f>
        <v>0</v>
      </c>
      <c r="AO15" s="46">
        <f>SUM('1:30'!AO15)</f>
        <v>371</v>
      </c>
      <c r="AP15" s="79">
        <f>SUM('1:30'!AP15)</f>
        <v>0</v>
      </c>
    </row>
    <row r="16" spans="1:42" ht="25.5" customHeight="1" x14ac:dyDescent="0.25">
      <c r="A16" s="78"/>
      <c r="B16" s="51"/>
      <c r="C16" s="1"/>
      <c r="D16" s="15" t="s">
        <v>62</v>
      </c>
      <c r="E16" s="11">
        <f>SUM('1:30'!E16)</f>
        <v>16830</v>
      </c>
      <c r="F16" s="11"/>
      <c r="G16" s="43">
        <f t="shared" si="0"/>
        <v>33951</v>
      </c>
      <c r="H16" s="43">
        <f>SUM('1:30'!H16)</f>
        <v>0</v>
      </c>
      <c r="I16" s="43">
        <f>SUM('1:30'!I16)</f>
        <v>0</v>
      </c>
      <c r="J16" s="45">
        <f>SUM('1:30'!J16)</f>
        <v>3300</v>
      </c>
      <c r="K16" s="45">
        <f>SUM('1:30'!K16)</f>
        <v>0</v>
      </c>
      <c r="L16" s="45">
        <f>SUM('1:30'!L16)</f>
        <v>0</v>
      </c>
      <c r="M16" s="45">
        <f>SUM('1:30'!M16)</f>
        <v>18040</v>
      </c>
      <c r="N16" s="46">
        <f>SUM('1:30'!N16)</f>
        <v>8420</v>
      </c>
      <c r="O16" s="46">
        <f>SUM('1:30'!O16)</f>
        <v>0</v>
      </c>
      <c r="P16" s="46">
        <f>SUM('1:30'!P16)</f>
        <v>0</v>
      </c>
      <c r="Q16" s="46">
        <f>SUM('1:30'!Q16)</f>
        <v>350</v>
      </c>
      <c r="R16" s="46">
        <f>SUM('1:30'!R16)</f>
        <v>0</v>
      </c>
      <c r="S16" s="46">
        <f>SUM('1:30'!S16)</f>
        <v>0</v>
      </c>
      <c r="T16" s="46">
        <f>SUM('1:30'!T16)</f>
        <v>0</v>
      </c>
      <c r="U16" s="46">
        <f>SUM('1:30'!U16)</f>
        <v>2900</v>
      </c>
      <c r="V16" s="46">
        <f>SUM('1:30'!V16)</f>
        <v>450</v>
      </c>
      <c r="W16" s="46">
        <f>SUM('1:30'!W16)</f>
        <v>0</v>
      </c>
      <c r="X16" s="46">
        <f>SUM('1:30'!X16)</f>
        <v>0</v>
      </c>
      <c r="Y16" s="46">
        <f>SUM('1:30'!Y16)</f>
        <v>0</v>
      </c>
      <c r="Z16" s="46">
        <f>SUM('1:30'!Z16)</f>
        <v>0</v>
      </c>
      <c r="AA16" s="46">
        <f>SUM('1:30'!AA16)</f>
        <v>0</v>
      </c>
      <c r="AB16" s="46">
        <f>SUM('1:30'!AB16)</f>
        <v>0</v>
      </c>
      <c r="AC16" s="46">
        <f>SUM('1:30'!AC16)</f>
        <v>30</v>
      </c>
      <c r="AD16" s="46">
        <f>SUM('1:30'!AD16)</f>
        <v>0</v>
      </c>
      <c r="AE16" s="46">
        <f>SUM('1:30'!AE16)</f>
        <v>0</v>
      </c>
      <c r="AF16" s="46">
        <f>SUM('1:30'!AF16)</f>
        <v>0</v>
      </c>
      <c r="AG16" s="46">
        <f>SUM('1:30'!AG16)</f>
        <v>0</v>
      </c>
      <c r="AH16" s="46">
        <f>SUM('1:30'!AH16)</f>
        <v>0</v>
      </c>
      <c r="AI16" s="46">
        <f>SUM('1:30'!AI16)</f>
        <v>0</v>
      </c>
      <c r="AJ16" s="46">
        <f>SUM('1:30'!AJ16)</f>
        <v>0</v>
      </c>
      <c r="AK16" s="46">
        <f>SUM('1:30'!AK16)</f>
        <v>300</v>
      </c>
      <c r="AL16" s="46">
        <f>SUM('1:30'!AL16)</f>
        <v>0</v>
      </c>
      <c r="AM16" s="46">
        <f>SUM('1:30'!AM16)</f>
        <v>0</v>
      </c>
      <c r="AN16" s="46">
        <f>SUM('1:30'!AN16)</f>
        <v>0</v>
      </c>
      <c r="AO16" s="46">
        <f>SUM('1:30'!AO16)</f>
        <v>0</v>
      </c>
      <c r="AP16" s="79">
        <f>SUM('1:30'!AP16)</f>
        <v>161</v>
      </c>
    </row>
    <row r="17" spans="1:42" ht="25.5" customHeight="1" x14ac:dyDescent="0.25">
      <c r="A17" s="78"/>
      <c r="B17" s="10"/>
      <c r="C17" s="1"/>
      <c r="D17" s="15" t="s">
        <v>33</v>
      </c>
      <c r="E17" s="11">
        <f>SUM('1:30'!E17)</f>
        <v>0</v>
      </c>
      <c r="F17" s="11"/>
      <c r="G17" s="43">
        <f t="shared" si="0"/>
        <v>20140</v>
      </c>
      <c r="H17" s="43">
        <f>SUM('1:30'!H17)</f>
        <v>300</v>
      </c>
      <c r="I17" s="43">
        <f>SUM('1:30'!I17)</f>
        <v>0</v>
      </c>
      <c r="J17" s="45">
        <f>SUM('1:30'!J17)</f>
        <v>2200</v>
      </c>
      <c r="K17" s="45">
        <f>SUM('1:30'!K17)</f>
        <v>0</v>
      </c>
      <c r="L17" s="45">
        <f>SUM('1:30'!L17)</f>
        <v>500</v>
      </c>
      <c r="M17" s="45">
        <f>SUM('1:30'!M17)</f>
        <v>0</v>
      </c>
      <c r="N17" s="46">
        <f>SUM('1:30'!N17)</f>
        <v>9740</v>
      </c>
      <c r="O17" s="46">
        <f>SUM('1:30'!O17)</f>
        <v>300</v>
      </c>
      <c r="P17" s="46">
        <f>SUM('1:30'!P17)</f>
        <v>0</v>
      </c>
      <c r="Q17" s="46">
        <f>SUM('1:30'!Q17)</f>
        <v>1350</v>
      </c>
      <c r="R17" s="46">
        <f>SUM('1:30'!R17)</f>
        <v>0</v>
      </c>
      <c r="S17" s="46">
        <f>SUM('1:30'!S17)</f>
        <v>0</v>
      </c>
      <c r="T17" s="46">
        <f>SUM('1:30'!T17)</f>
        <v>60</v>
      </c>
      <c r="U17" s="46">
        <f>SUM('1:30'!U17)</f>
        <v>0</v>
      </c>
      <c r="V17" s="46">
        <f>SUM('1:30'!V17)</f>
        <v>690</v>
      </c>
      <c r="W17" s="46">
        <f>SUM('1:30'!W17)</f>
        <v>500</v>
      </c>
      <c r="X17" s="46">
        <f>SUM('1:30'!X17)</f>
        <v>0</v>
      </c>
      <c r="Y17" s="46">
        <f>SUM('1:30'!Y17)</f>
        <v>0</v>
      </c>
      <c r="Z17" s="46">
        <f>SUM('1:30'!Z17)</f>
        <v>0</v>
      </c>
      <c r="AA17" s="46">
        <f>SUM('1:30'!AA17)</f>
        <v>0</v>
      </c>
      <c r="AB17" s="46">
        <f>SUM('1:30'!AB17)</f>
        <v>0</v>
      </c>
      <c r="AC17" s="46">
        <f>SUM('1:30'!AC17)</f>
        <v>0</v>
      </c>
      <c r="AD17" s="46">
        <f>SUM('1:30'!AD17)</f>
        <v>0</v>
      </c>
      <c r="AE17" s="46">
        <f>SUM('1:30'!AE17)</f>
        <v>0</v>
      </c>
      <c r="AF17" s="46">
        <f>SUM('1:30'!AF17)</f>
        <v>0</v>
      </c>
      <c r="AG17" s="46">
        <f>SUM('1:30'!AG17)</f>
        <v>0</v>
      </c>
      <c r="AH17" s="46">
        <f>SUM('1:30'!AH17)</f>
        <v>0</v>
      </c>
      <c r="AI17" s="46">
        <f>SUM('1:30'!AI17)</f>
        <v>0</v>
      </c>
      <c r="AJ17" s="46">
        <f>SUM('1:30'!AJ17)</f>
        <v>0</v>
      </c>
      <c r="AK17" s="46">
        <f>SUM('1:30'!AK17)</f>
        <v>0</v>
      </c>
      <c r="AL17" s="46">
        <f>SUM('1:30'!AL17)</f>
        <v>0</v>
      </c>
      <c r="AM17" s="46">
        <f>SUM('1:30'!AM17)</f>
        <v>0</v>
      </c>
      <c r="AN17" s="46">
        <f>SUM('1:30'!AN17)</f>
        <v>4500</v>
      </c>
      <c r="AO17" s="46">
        <f>SUM('1:30'!AO17)</f>
        <v>0</v>
      </c>
      <c r="AP17" s="79">
        <f>SUM('1:30'!AP17)</f>
        <v>0</v>
      </c>
    </row>
    <row r="18" spans="1:42" ht="25.5" customHeight="1" x14ac:dyDescent="0.25">
      <c r="A18" s="78"/>
      <c r="B18" s="10"/>
      <c r="C18" s="1"/>
      <c r="D18" s="15" t="s">
        <v>48</v>
      </c>
      <c r="E18" s="11">
        <f>SUM('1:30'!E18)</f>
        <v>0</v>
      </c>
      <c r="F18" s="11"/>
      <c r="G18" s="43">
        <f t="shared" si="0"/>
        <v>19351</v>
      </c>
      <c r="H18" s="43">
        <f>SUM('1:30'!H18)</f>
        <v>0</v>
      </c>
      <c r="I18" s="43">
        <f>SUM('1:30'!I18)</f>
        <v>0</v>
      </c>
      <c r="J18" s="45">
        <f>SUM('1:30'!J18)</f>
        <v>1000</v>
      </c>
      <c r="K18" s="45">
        <f>SUM('1:30'!K18)</f>
        <v>0</v>
      </c>
      <c r="L18" s="45">
        <f>SUM('1:30'!L18)</f>
        <v>1150</v>
      </c>
      <c r="M18" s="45">
        <f>SUM('1:30'!M18)</f>
        <v>2000</v>
      </c>
      <c r="N18" s="46">
        <f>SUM('1:30'!N18)</f>
        <v>2361</v>
      </c>
      <c r="O18" s="46">
        <f>SUM('1:30'!O18)</f>
        <v>0</v>
      </c>
      <c r="P18" s="46">
        <f>SUM('1:30'!P18)</f>
        <v>0</v>
      </c>
      <c r="Q18" s="46">
        <f>SUM('1:30'!Q18)</f>
        <v>130</v>
      </c>
      <c r="R18" s="46">
        <f>SUM('1:30'!R18)</f>
        <v>0</v>
      </c>
      <c r="S18" s="46">
        <f>SUM('1:30'!S18)</f>
        <v>0</v>
      </c>
      <c r="T18" s="46">
        <f>SUM('1:30'!T18)</f>
        <v>0</v>
      </c>
      <c r="U18" s="46">
        <f>SUM('1:30'!U18)</f>
        <v>0</v>
      </c>
      <c r="V18" s="46">
        <f>SUM('1:30'!V18)</f>
        <v>0</v>
      </c>
      <c r="W18" s="46">
        <f>SUM('1:30'!W18)</f>
        <v>0</v>
      </c>
      <c r="X18" s="46">
        <f>SUM('1:30'!X18)</f>
        <v>0</v>
      </c>
      <c r="Y18" s="46">
        <f>SUM('1:30'!Y18)</f>
        <v>2200</v>
      </c>
      <c r="Z18" s="46">
        <f>SUM('1:30'!Z18)</f>
        <v>0</v>
      </c>
      <c r="AA18" s="46">
        <f>SUM('1:30'!AA18)</f>
        <v>0</v>
      </c>
      <c r="AB18" s="46">
        <f>SUM('1:30'!AB18)</f>
        <v>0</v>
      </c>
      <c r="AC18" s="46">
        <f>SUM('1:30'!AC18)</f>
        <v>6800</v>
      </c>
      <c r="AD18" s="46">
        <f>SUM('1:30'!AD18)</f>
        <v>0</v>
      </c>
      <c r="AE18" s="46">
        <f>SUM('1:30'!AE18)</f>
        <v>0</v>
      </c>
      <c r="AF18" s="46">
        <f>SUM('1:30'!AF18)</f>
        <v>0</v>
      </c>
      <c r="AG18" s="46">
        <f>SUM('1:30'!AG18)</f>
        <v>0</v>
      </c>
      <c r="AH18" s="46">
        <f>SUM('1:30'!AH18)</f>
        <v>2000</v>
      </c>
      <c r="AI18" s="46">
        <f>SUM('1:30'!AI18)</f>
        <v>0</v>
      </c>
      <c r="AJ18" s="46">
        <f>SUM('1:30'!AJ18)</f>
        <v>0</v>
      </c>
      <c r="AK18" s="46">
        <f>SUM('1:30'!AK18)</f>
        <v>1710</v>
      </c>
      <c r="AL18" s="46">
        <f>SUM('1:30'!AL18)</f>
        <v>0</v>
      </c>
      <c r="AM18" s="46">
        <f>SUM('1:30'!AM18)</f>
        <v>0</v>
      </c>
      <c r="AN18" s="46">
        <f>SUM('1:30'!AN18)</f>
        <v>0</v>
      </c>
      <c r="AO18" s="46">
        <f>SUM('1:30'!AO18)</f>
        <v>0</v>
      </c>
      <c r="AP18" s="79">
        <f>SUM('1:30'!AP18)</f>
        <v>0</v>
      </c>
    </row>
    <row r="19" spans="1:42" ht="25.5" customHeight="1" x14ac:dyDescent="0.25">
      <c r="A19" s="78"/>
      <c r="B19" s="10"/>
      <c r="C19" s="1"/>
      <c r="D19" s="15" t="s">
        <v>40</v>
      </c>
      <c r="E19" s="11">
        <f>SUM('1:30'!E19)</f>
        <v>0</v>
      </c>
      <c r="F19" s="11"/>
      <c r="G19" s="43">
        <f t="shared" si="0"/>
        <v>18440</v>
      </c>
      <c r="H19" s="43">
        <f>SUM('1:30'!H19)</f>
        <v>0</v>
      </c>
      <c r="I19" s="43">
        <f>SUM('1:30'!I19)</f>
        <v>0</v>
      </c>
      <c r="J19" s="45">
        <f>SUM('1:30'!J19)</f>
        <v>700</v>
      </c>
      <c r="K19" s="45">
        <f>SUM('1:30'!K19)</f>
        <v>0</v>
      </c>
      <c r="L19" s="45">
        <f>SUM('1:30'!L19)</f>
        <v>750</v>
      </c>
      <c r="M19" s="45">
        <f>SUM('1:30'!M19)</f>
        <v>8780</v>
      </c>
      <c r="N19" s="46">
        <f>SUM('1:30'!N19)</f>
        <v>5430</v>
      </c>
      <c r="O19" s="46">
        <f>SUM('1:30'!O19)</f>
        <v>0</v>
      </c>
      <c r="P19" s="46">
        <f>SUM('1:30'!P19)</f>
        <v>0</v>
      </c>
      <c r="Q19" s="46">
        <f>SUM('1:30'!Q19)</f>
        <v>0</v>
      </c>
      <c r="R19" s="46">
        <f>SUM('1:30'!R19)</f>
        <v>0</v>
      </c>
      <c r="S19" s="46">
        <f>SUM('1:30'!S19)</f>
        <v>0</v>
      </c>
      <c r="T19" s="46">
        <f>SUM('1:30'!T19)</f>
        <v>110</v>
      </c>
      <c r="U19" s="46">
        <f>SUM('1:30'!U19)</f>
        <v>0</v>
      </c>
      <c r="V19" s="46">
        <f>SUM('1:30'!V19)</f>
        <v>470</v>
      </c>
      <c r="W19" s="46">
        <f>SUM('1:30'!W19)</f>
        <v>0</v>
      </c>
      <c r="X19" s="46">
        <f>SUM('1:30'!X19)</f>
        <v>0</v>
      </c>
      <c r="Y19" s="46">
        <f>SUM('1:30'!Y19)</f>
        <v>0</v>
      </c>
      <c r="Z19" s="46">
        <f>SUM('1:30'!Z19)</f>
        <v>200</v>
      </c>
      <c r="AA19" s="46">
        <f>SUM('1:30'!AA19)</f>
        <v>0</v>
      </c>
      <c r="AB19" s="46">
        <f>SUM('1:30'!AB19)</f>
        <v>1500</v>
      </c>
      <c r="AC19" s="46">
        <f>SUM('1:30'!AC19)</f>
        <v>0</v>
      </c>
      <c r="AD19" s="46">
        <f>SUM('1:30'!AD19)</f>
        <v>0</v>
      </c>
      <c r="AE19" s="46">
        <f>SUM('1:30'!AE19)</f>
        <v>0</v>
      </c>
      <c r="AF19" s="46">
        <f>SUM('1:30'!AF19)</f>
        <v>0</v>
      </c>
      <c r="AG19" s="46">
        <f>SUM('1:30'!AG19)</f>
        <v>0</v>
      </c>
      <c r="AH19" s="46">
        <f>SUM('1:30'!AH19)</f>
        <v>0</v>
      </c>
      <c r="AI19" s="46">
        <f>SUM('1:30'!AI19)</f>
        <v>0</v>
      </c>
      <c r="AJ19" s="46">
        <f>SUM('1:30'!AJ19)</f>
        <v>0</v>
      </c>
      <c r="AK19" s="46">
        <f>SUM('1:30'!AK19)</f>
        <v>500</v>
      </c>
      <c r="AL19" s="46">
        <f>SUM('1:30'!AL19)</f>
        <v>0</v>
      </c>
      <c r="AM19" s="46">
        <f>SUM('1:30'!AM19)</f>
        <v>0</v>
      </c>
      <c r="AN19" s="46">
        <f>SUM('1:30'!AN19)</f>
        <v>0</v>
      </c>
      <c r="AO19" s="46">
        <f>SUM('1:30'!AO19)</f>
        <v>0</v>
      </c>
      <c r="AP19" s="79">
        <f>SUM('1:30'!AP19)</f>
        <v>0</v>
      </c>
    </row>
    <row r="20" spans="1:42" ht="25.5" customHeight="1" x14ac:dyDescent="0.25">
      <c r="A20" s="78"/>
      <c r="B20" s="10"/>
      <c r="C20" s="1"/>
      <c r="D20" s="15" t="s">
        <v>41</v>
      </c>
      <c r="E20" s="11">
        <f>SUM('1:30'!E20)</f>
        <v>7451</v>
      </c>
      <c r="F20" s="11"/>
      <c r="G20" s="43">
        <f t="shared" si="0"/>
        <v>9870</v>
      </c>
      <c r="H20" s="43">
        <f>SUM('1:30'!H20)</f>
        <v>0</v>
      </c>
      <c r="I20" s="43">
        <f>SUM('1:30'!I20)</f>
        <v>0</v>
      </c>
      <c r="J20" s="45">
        <f>SUM('1:30'!J20)</f>
        <v>1100</v>
      </c>
      <c r="K20" s="45">
        <f>SUM('1:30'!K20)</f>
        <v>0</v>
      </c>
      <c r="L20" s="45">
        <f>SUM('1:30'!L20)</f>
        <v>0</v>
      </c>
      <c r="M20" s="45">
        <f>SUM('1:30'!M20)</f>
        <v>1800</v>
      </c>
      <c r="N20" s="46">
        <f>SUM('1:30'!N20)</f>
        <v>725</v>
      </c>
      <c r="O20" s="46">
        <f>SUM('1:30'!O20)</f>
        <v>0</v>
      </c>
      <c r="P20" s="46">
        <f>SUM('1:30'!P20)</f>
        <v>0</v>
      </c>
      <c r="Q20" s="46">
        <f>SUM('1:30'!Q20)</f>
        <v>0</v>
      </c>
      <c r="R20" s="46">
        <f>SUM('1:30'!R20)</f>
        <v>0</v>
      </c>
      <c r="S20" s="46">
        <f>SUM('1:30'!S20)</f>
        <v>0</v>
      </c>
      <c r="T20" s="46">
        <f>SUM('1:30'!T20)</f>
        <v>140</v>
      </c>
      <c r="U20" s="46">
        <f>SUM('1:30'!U20)</f>
        <v>0</v>
      </c>
      <c r="V20" s="46">
        <f>SUM('1:30'!V20)</f>
        <v>0</v>
      </c>
      <c r="W20" s="46">
        <f>SUM('1:30'!W20)</f>
        <v>0</v>
      </c>
      <c r="X20" s="46">
        <f>SUM('1:30'!X20)</f>
        <v>0</v>
      </c>
      <c r="Y20" s="46">
        <f>SUM('1:30'!Y20)</f>
        <v>0</v>
      </c>
      <c r="Z20" s="46">
        <f>SUM('1:30'!Z20)</f>
        <v>0</v>
      </c>
      <c r="AA20" s="46">
        <f>SUM('1:30'!AA20)</f>
        <v>0</v>
      </c>
      <c r="AB20" s="46">
        <f>SUM('1:30'!AB20)</f>
        <v>3000</v>
      </c>
      <c r="AC20" s="46">
        <f>SUM('1:30'!AC20)</f>
        <v>0</v>
      </c>
      <c r="AD20" s="46">
        <f>SUM('1:30'!AD20)</f>
        <v>0</v>
      </c>
      <c r="AE20" s="46">
        <f>SUM('1:30'!AE20)</f>
        <v>1355</v>
      </c>
      <c r="AF20" s="46">
        <f>SUM('1:30'!AF20)</f>
        <v>0</v>
      </c>
      <c r="AG20" s="46">
        <f>SUM('1:30'!AG20)</f>
        <v>0</v>
      </c>
      <c r="AH20" s="46">
        <f>SUM('1:30'!AH20)</f>
        <v>0</v>
      </c>
      <c r="AI20" s="46">
        <f>SUM('1:30'!AI20)</f>
        <v>0</v>
      </c>
      <c r="AJ20" s="46">
        <f>SUM('1:30'!AJ20)</f>
        <v>0</v>
      </c>
      <c r="AK20" s="46">
        <f>SUM('1:30'!AK20)</f>
        <v>1750</v>
      </c>
      <c r="AL20" s="46">
        <f>SUM('1:30'!AL20)</f>
        <v>0</v>
      </c>
      <c r="AM20" s="46">
        <f>SUM('1:30'!AM20)</f>
        <v>0</v>
      </c>
      <c r="AN20" s="46">
        <f>SUM('1:30'!AN20)</f>
        <v>0</v>
      </c>
      <c r="AO20" s="46">
        <f>SUM('1:30'!AO20)</f>
        <v>0</v>
      </c>
      <c r="AP20" s="79">
        <f>SUM('1:30'!AP20)</f>
        <v>0</v>
      </c>
    </row>
    <row r="21" spans="1:42" ht="25.5" customHeight="1" x14ac:dyDescent="0.25">
      <c r="A21" s="78"/>
      <c r="B21" s="10"/>
      <c r="C21" s="1"/>
      <c r="D21" s="15" t="s">
        <v>104</v>
      </c>
      <c r="E21" s="11">
        <f>SUM('1:30'!E21)</f>
        <v>11785</v>
      </c>
      <c r="F21" s="11"/>
      <c r="G21" s="43">
        <f t="shared" si="0"/>
        <v>40006</v>
      </c>
      <c r="H21" s="43">
        <f>SUM('1:30'!H21)</f>
        <v>0</v>
      </c>
      <c r="I21" s="43">
        <f>SUM('1:30'!I21)</f>
        <v>0</v>
      </c>
      <c r="J21" s="45">
        <f>SUM('1:30'!J21)</f>
        <v>700</v>
      </c>
      <c r="K21" s="45">
        <f>SUM('1:30'!K21)</f>
        <v>0</v>
      </c>
      <c r="L21" s="45">
        <f>SUM('1:30'!L21)</f>
        <v>0</v>
      </c>
      <c r="M21" s="45">
        <f>SUM('1:30'!M21)</f>
        <v>1960</v>
      </c>
      <c r="N21" s="46">
        <f>SUM('1:30'!N21)</f>
        <v>0</v>
      </c>
      <c r="O21" s="46">
        <f>SUM('1:30'!O21)</f>
        <v>0</v>
      </c>
      <c r="P21" s="46">
        <f>SUM('1:30'!P21)</f>
        <v>0</v>
      </c>
      <c r="Q21" s="46">
        <f>SUM('1:30'!Q21)</f>
        <v>500</v>
      </c>
      <c r="R21" s="46">
        <f>SUM('1:30'!R21)</f>
        <v>0</v>
      </c>
      <c r="S21" s="46">
        <f>SUM('1:30'!S21)</f>
        <v>0</v>
      </c>
      <c r="T21" s="46">
        <f>SUM('1:30'!T21)</f>
        <v>0</v>
      </c>
      <c r="U21" s="46">
        <f>SUM('1:30'!U21)</f>
        <v>0</v>
      </c>
      <c r="V21" s="46">
        <f>SUM('1:30'!V21)</f>
        <v>930</v>
      </c>
      <c r="W21" s="46">
        <f>SUM('1:30'!W21)</f>
        <v>0</v>
      </c>
      <c r="X21" s="46">
        <f>SUM('1:30'!X21)</f>
        <v>0</v>
      </c>
      <c r="Y21" s="46">
        <f>SUM('1:30'!Y21)</f>
        <v>0</v>
      </c>
      <c r="Z21" s="46">
        <f>SUM('1:30'!Z21)</f>
        <v>0</v>
      </c>
      <c r="AA21" s="46">
        <f>SUM('1:30'!AA21)</f>
        <v>0</v>
      </c>
      <c r="AB21" s="46">
        <f>SUM('1:30'!AB21)</f>
        <v>4500</v>
      </c>
      <c r="AC21" s="46">
        <f>SUM('1:30'!AC21)</f>
        <v>30</v>
      </c>
      <c r="AD21" s="46">
        <f>SUM('1:30'!AD21)</f>
        <v>0</v>
      </c>
      <c r="AE21" s="46">
        <f>SUM('1:30'!AE21)</f>
        <v>286</v>
      </c>
      <c r="AF21" s="46">
        <f>SUM('1:30'!AF21)</f>
        <v>0</v>
      </c>
      <c r="AG21" s="46">
        <f>SUM('1:30'!AG21)</f>
        <v>30000</v>
      </c>
      <c r="AH21" s="46">
        <f>SUM('1:30'!AH21)</f>
        <v>0</v>
      </c>
      <c r="AI21" s="46">
        <f>SUM('1:30'!AI21)</f>
        <v>500</v>
      </c>
      <c r="AJ21" s="46">
        <f>SUM('1:30'!AJ21)</f>
        <v>0</v>
      </c>
      <c r="AK21" s="46">
        <f>SUM('1:30'!AK21)</f>
        <v>600</v>
      </c>
      <c r="AL21" s="46">
        <f>SUM('1:30'!AL21)</f>
        <v>0</v>
      </c>
      <c r="AM21" s="46">
        <f>SUM('1:30'!AM21)</f>
        <v>0</v>
      </c>
      <c r="AN21" s="46">
        <f>SUM('1:30'!AN21)</f>
        <v>0</v>
      </c>
      <c r="AO21" s="46">
        <f>SUM('1:30'!AO21)</f>
        <v>0</v>
      </c>
      <c r="AP21" s="79">
        <f>SUM('1:30'!AP21)</f>
        <v>0</v>
      </c>
    </row>
    <row r="22" spans="1:42" ht="25.5" customHeight="1" x14ac:dyDescent="0.25">
      <c r="A22" s="78"/>
      <c r="B22" s="10"/>
      <c r="C22" s="1"/>
      <c r="D22" s="15" t="s">
        <v>75</v>
      </c>
      <c r="E22" s="11">
        <f>SUM('1:30'!E22)</f>
        <v>155000</v>
      </c>
      <c r="F22" s="11"/>
      <c r="G22" s="43">
        <f t="shared" si="0"/>
        <v>10481</v>
      </c>
      <c r="H22" s="43">
        <f>SUM('1:30'!H22)</f>
        <v>0</v>
      </c>
      <c r="I22" s="43">
        <f>SUM('1:30'!I22)</f>
        <v>0</v>
      </c>
      <c r="J22" s="45">
        <f>SUM('1:30'!J22)</f>
        <v>0</v>
      </c>
      <c r="K22" s="45">
        <f>SUM('1:30'!K22)</f>
        <v>0</v>
      </c>
      <c r="L22" s="45">
        <f>SUM('1:30'!L22)</f>
        <v>100</v>
      </c>
      <c r="M22" s="45">
        <f>SUM('1:30'!M22)</f>
        <v>5525</v>
      </c>
      <c r="N22" s="46">
        <f>SUM('1:30'!N22)</f>
        <v>1470</v>
      </c>
      <c r="O22" s="46">
        <f>SUM('1:30'!O22)</f>
        <v>0</v>
      </c>
      <c r="P22" s="46">
        <f>SUM('1:30'!P22)</f>
        <v>0</v>
      </c>
      <c r="Q22" s="46">
        <f>SUM('1:30'!Q22)</f>
        <v>0</v>
      </c>
      <c r="R22" s="46">
        <f>SUM('1:30'!R22)</f>
        <v>0</v>
      </c>
      <c r="S22" s="46">
        <f>SUM('1:30'!S22)</f>
        <v>0</v>
      </c>
      <c r="T22" s="46">
        <f>SUM('1:30'!T22)</f>
        <v>70</v>
      </c>
      <c r="U22" s="46">
        <f>SUM('1:30'!U22)</f>
        <v>1266</v>
      </c>
      <c r="V22" s="46">
        <f>SUM('1:30'!V22)</f>
        <v>0</v>
      </c>
      <c r="W22" s="46">
        <f>SUM('1:30'!W22)</f>
        <v>0</v>
      </c>
      <c r="X22" s="46">
        <f>SUM('1:30'!X22)</f>
        <v>0</v>
      </c>
      <c r="Y22" s="46">
        <f>SUM('1:30'!Y22)</f>
        <v>0</v>
      </c>
      <c r="Z22" s="46">
        <f>SUM('1:30'!Z22)</f>
        <v>0</v>
      </c>
      <c r="AA22" s="46">
        <f>SUM('1:30'!AA22)</f>
        <v>0</v>
      </c>
      <c r="AB22" s="46">
        <f>SUM('1:30'!AB22)</f>
        <v>350</v>
      </c>
      <c r="AC22" s="46">
        <f>SUM('1:30'!AC22)</f>
        <v>0</v>
      </c>
      <c r="AD22" s="46">
        <f>SUM('1:30'!AD22)</f>
        <v>0</v>
      </c>
      <c r="AE22" s="46">
        <f>SUM('1:30'!AE22)</f>
        <v>0</v>
      </c>
      <c r="AF22" s="46">
        <f>SUM('1:30'!AF22)</f>
        <v>0</v>
      </c>
      <c r="AG22" s="46">
        <f>SUM('1:30'!AG22)</f>
        <v>0</v>
      </c>
      <c r="AH22" s="46">
        <f>SUM('1:30'!AH22)</f>
        <v>0</v>
      </c>
      <c r="AI22" s="46">
        <f>SUM('1:30'!AI22)</f>
        <v>0</v>
      </c>
      <c r="AJ22" s="46">
        <f>SUM('1:30'!AJ22)</f>
        <v>0</v>
      </c>
      <c r="AK22" s="46">
        <f>SUM('1:30'!AK22)</f>
        <v>1700</v>
      </c>
      <c r="AL22" s="46">
        <f>SUM('1:30'!AL22)</f>
        <v>0</v>
      </c>
      <c r="AM22" s="46">
        <f>SUM('1:30'!AM22)</f>
        <v>0</v>
      </c>
      <c r="AN22" s="46">
        <f>SUM('1:30'!AN22)</f>
        <v>0</v>
      </c>
      <c r="AO22" s="46">
        <f>SUM('1:30'!AO22)</f>
        <v>0</v>
      </c>
      <c r="AP22" s="79">
        <f>SUM('1:30'!AP22)</f>
        <v>0</v>
      </c>
    </row>
    <row r="23" spans="1:42" ht="25.5" customHeight="1" x14ac:dyDescent="0.25">
      <c r="A23" s="78"/>
      <c r="B23" s="10"/>
      <c r="C23" s="1"/>
      <c r="D23" s="15" t="s">
        <v>124</v>
      </c>
      <c r="E23" s="11">
        <f>SUM('1:30'!E23)</f>
        <v>10550</v>
      </c>
      <c r="F23" s="11"/>
      <c r="G23" s="43">
        <f t="shared" si="0"/>
        <v>5005</v>
      </c>
      <c r="H23" s="43">
        <f>SUM('1:30'!H23)</f>
        <v>600</v>
      </c>
      <c r="I23" s="43">
        <f>SUM('1:30'!I23)</f>
        <v>0</v>
      </c>
      <c r="J23" s="45">
        <f>SUM('1:30'!J23)</f>
        <v>500</v>
      </c>
      <c r="K23" s="45">
        <f>SUM('1:30'!K23)</f>
        <v>0</v>
      </c>
      <c r="L23" s="45">
        <f>SUM('1:30'!L23)</f>
        <v>300</v>
      </c>
      <c r="M23" s="45">
        <f>SUM('1:30'!M23)</f>
        <v>0</v>
      </c>
      <c r="N23" s="46">
        <f>SUM('1:30'!N23)</f>
        <v>400</v>
      </c>
      <c r="O23" s="46">
        <f>SUM('1:30'!O23)</f>
        <v>0</v>
      </c>
      <c r="P23" s="46">
        <f>SUM('1:30'!P23)</f>
        <v>0</v>
      </c>
      <c r="Q23" s="46">
        <f>SUM('1:30'!Q23)</f>
        <v>0</v>
      </c>
      <c r="R23" s="46">
        <f>SUM('1:30'!R23)</f>
        <v>0</v>
      </c>
      <c r="S23" s="46">
        <f>SUM('1:30'!S23)</f>
        <v>0</v>
      </c>
      <c r="T23" s="46">
        <f>SUM('1:30'!T23)</f>
        <v>0</v>
      </c>
      <c r="U23" s="46">
        <f>SUM('1:30'!U23)</f>
        <v>0</v>
      </c>
      <c r="V23" s="46">
        <f>SUM('1:30'!V23)</f>
        <v>50</v>
      </c>
      <c r="W23" s="46">
        <f>SUM('1:30'!W23)</f>
        <v>0</v>
      </c>
      <c r="X23" s="46">
        <f>SUM('1:30'!X23)</f>
        <v>0</v>
      </c>
      <c r="Y23" s="46">
        <f>SUM('1:30'!Y23)</f>
        <v>0</v>
      </c>
      <c r="Z23" s="46">
        <f>SUM('1:30'!Z23)</f>
        <v>0</v>
      </c>
      <c r="AA23" s="46">
        <f>SUM('1:30'!AA23)</f>
        <v>0</v>
      </c>
      <c r="AB23" s="46">
        <f>SUM('1:30'!AB23)</f>
        <v>0</v>
      </c>
      <c r="AC23" s="46">
        <f>SUM('1:30'!AC23)</f>
        <v>0</v>
      </c>
      <c r="AD23" s="46">
        <f>SUM('1:30'!AD23)</f>
        <v>0</v>
      </c>
      <c r="AE23" s="46">
        <f>SUM('1:30'!AE23)</f>
        <v>0</v>
      </c>
      <c r="AF23" s="46">
        <f>SUM('1:30'!AF23)</f>
        <v>0</v>
      </c>
      <c r="AG23" s="46">
        <f>SUM('1:30'!AG23)</f>
        <v>0</v>
      </c>
      <c r="AH23" s="46">
        <f>SUM('1:30'!AH23)</f>
        <v>0</v>
      </c>
      <c r="AI23" s="46">
        <f>SUM('1:30'!AI23)</f>
        <v>0</v>
      </c>
      <c r="AJ23" s="46">
        <f>SUM('1:30'!AJ23)</f>
        <v>0</v>
      </c>
      <c r="AK23" s="46">
        <f>SUM('1:30'!AK23)</f>
        <v>3155</v>
      </c>
      <c r="AL23" s="46">
        <f>SUM('1:30'!AL23)</f>
        <v>0</v>
      </c>
      <c r="AM23" s="46">
        <f>SUM('1:30'!AM23)</f>
        <v>0</v>
      </c>
      <c r="AN23" s="46">
        <f>SUM('1:30'!AN23)</f>
        <v>0</v>
      </c>
      <c r="AO23" s="46">
        <f>SUM('1:30'!AO23)</f>
        <v>0</v>
      </c>
      <c r="AP23" s="79">
        <f>SUM('1:30'!AP23)</f>
        <v>0</v>
      </c>
    </row>
    <row r="24" spans="1:42" ht="25.5" customHeight="1" x14ac:dyDescent="0.25">
      <c r="A24" s="78"/>
      <c r="B24" s="10"/>
      <c r="C24" s="1"/>
      <c r="D24" s="15" t="s">
        <v>496</v>
      </c>
      <c r="E24" s="11">
        <f>SUM('1:30'!E24)</f>
        <v>29556</v>
      </c>
      <c r="F24" s="11"/>
      <c r="G24" s="43">
        <f t="shared" si="0"/>
        <v>10235</v>
      </c>
      <c r="H24" s="43">
        <f>SUM('1:30'!H24)</f>
        <v>0</v>
      </c>
      <c r="I24" s="43">
        <f>SUM('1:30'!I24)</f>
        <v>0</v>
      </c>
      <c r="J24" s="45">
        <f>SUM('1:30'!J24)</f>
        <v>0</v>
      </c>
      <c r="K24" s="45">
        <f>SUM('1:30'!K24)</f>
        <v>0</v>
      </c>
      <c r="L24" s="45">
        <f>SUM('1:30'!L24)</f>
        <v>1100</v>
      </c>
      <c r="M24" s="45">
        <f>SUM('1:30'!M24)</f>
        <v>3000</v>
      </c>
      <c r="N24" s="46">
        <f>SUM('1:30'!N24)</f>
        <v>2000</v>
      </c>
      <c r="O24" s="46">
        <f>SUM('1:30'!O24)</f>
        <v>0</v>
      </c>
      <c r="P24" s="46">
        <f>SUM('1:30'!P24)</f>
        <v>50</v>
      </c>
      <c r="Q24" s="46">
        <f>SUM('1:30'!Q24)</f>
        <v>0</v>
      </c>
      <c r="R24" s="46">
        <f>SUM('1:30'!R24)</f>
        <v>0</v>
      </c>
      <c r="S24" s="46">
        <f>SUM('1:30'!S24)</f>
        <v>0</v>
      </c>
      <c r="T24" s="46">
        <f>SUM('1:30'!T24)</f>
        <v>35</v>
      </c>
      <c r="U24" s="46">
        <f>SUM('1:30'!U24)</f>
        <v>0</v>
      </c>
      <c r="V24" s="46">
        <f>SUM('1:30'!V24)</f>
        <v>50</v>
      </c>
      <c r="W24" s="46">
        <f>SUM('1:30'!W24)</f>
        <v>0</v>
      </c>
      <c r="X24" s="46">
        <f>SUM('1:30'!X24)</f>
        <v>0</v>
      </c>
      <c r="Y24" s="46">
        <f>SUM('1:30'!Y24)</f>
        <v>0</v>
      </c>
      <c r="Z24" s="46">
        <f>SUM('1:30'!Z24)</f>
        <v>0</v>
      </c>
      <c r="AA24" s="46">
        <f>SUM('1:30'!AA24)</f>
        <v>0</v>
      </c>
      <c r="AB24" s="46">
        <f>SUM('1:30'!AB24)</f>
        <v>0</v>
      </c>
      <c r="AC24" s="46">
        <f>SUM('1:30'!AC24)</f>
        <v>0</v>
      </c>
      <c r="AD24" s="46">
        <f>SUM('1:30'!AD24)</f>
        <v>0</v>
      </c>
      <c r="AE24" s="46">
        <f>SUM('1:30'!AE24)</f>
        <v>0</v>
      </c>
      <c r="AF24" s="46">
        <f>SUM('1:30'!AF24)</f>
        <v>0</v>
      </c>
      <c r="AG24" s="46">
        <f>SUM('1:30'!AG24)</f>
        <v>0</v>
      </c>
      <c r="AH24" s="46">
        <f>SUM('1:30'!AH24)</f>
        <v>0</v>
      </c>
      <c r="AI24" s="46">
        <f>SUM('1:30'!AI24)</f>
        <v>0</v>
      </c>
      <c r="AJ24" s="46">
        <f>SUM('1:30'!AJ24)</f>
        <v>0</v>
      </c>
      <c r="AK24" s="46">
        <f>SUM('1:30'!AK24)</f>
        <v>4000</v>
      </c>
      <c r="AL24" s="46">
        <f>SUM('1:30'!AL24)</f>
        <v>0</v>
      </c>
      <c r="AM24" s="46">
        <f>SUM('1:30'!AM24)</f>
        <v>0</v>
      </c>
      <c r="AN24" s="46">
        <f>SUM('1:30'!AN24)</f>
        <v>0</v>
      </c>
      <c r="AO24" s="46">
        <f>SUM('1:30'!AO24)</f>
        <v>0</v>
      </c>
      <c r="AP24" s="79">
        <f>SUM('1:30'!AP24)</f>
        <v>0</v>
      </c>
    </row>
    <row r="25" spans="1:42" ht="25.5" customHeight="1" x14ac:dyDescent="0.25">
      <c r="A25" s="78"/>
      <c r="B25" s="10"/>
      <c r="C25" s="1"/>
      <c r="D25" s="1"/>
      <c r="E25" s="11">
        <f>SUM('1:30'!E25)</f>
        <v>0</v>
      </c>
      <c r="F25" s="11"/>
      <c r="G25" s="43">
        <f t="shared" si="0"/>
        <v>16708</v>
      </c>
      <c r="H25" s="43">
        <f>SUM('1:30'!H25)</f>
        <v>0</v>
      </c>
      <c r="I25" s="43">
        <f>SUM('1:30'!I25)</f>
        <v>0</v>
      </c>
      <c r="J25" s="45">
        <f>SUM('1:30'!J25)</f>
        <v>0</v>
      </c>
      <c r="K25" s="45">
        <f>SUM('1:30'!K25)</f>
        <v>0</v>
      </c>
      <c r="L25" s="45">
        <f>SUM('1:30'!L25)</f>
        <v>533</v>
      </c>
      <c r="M25" s="45">
        <f>SUM('1:30'!M25)</f>
        <v>4500</v>
      </c>
      <c r="N25" s="46">
        <f>SUM('1:30'!N25)</f>
        <v>0</v>
      </c>
      <c r="O25" s="46">
        <f>SUM('1:30'!O25)</f>
        <v>950</v>
      </c>
      <c r="P25" s="46">
        <f>SUM('1:30'!P25)</f>
        <v>0</v>
      </c>
      <c r="Q25" s="46">
        <f>SUM('1:30'!Q25)</f>
        <v>0</v>
      </c>
      <c r="R25" s="46">
        <f>SUM('1:30'!R25)</f>
        <v>0</v>
      </c>
      <c r="S25" s="46">
        <f>SUM('1:30'!S25)</f>
        <v>0</v>
      </c>
      <c r="T25" s="46">
        <f>SUM('1:30'!T25)</f>
        <v>225</v>
      </c>
      <c r="U25" s="46">
        <f>SUM('1:30'!U25)</f>
        <v>0</v>
      </c>
      <c r="V25" s="46">
        <f>SUM('1:30'!V25)</f>
        <v>0</v>
      </c>
      <c r="W25" s="46">
        <f>SUM('1:30'!W25)</f>
        <v>10500</v>
      </c>
      <c r="X25" s="46">
        <f>SUM('1:30'!X25)</f>
        <v>0</v>
      </c>
      <c r="Y25" s="46">
        <f>SUM('1:30'!Y25)</f>
        <v>0</v>
      </c>
      <c r="Z25" s="46">
        <f>SUM('1:30'!Z25)</f>
        <v>0</v>
      </c>
      <c r="AA25" s="46">
        <f>SUM('1:30'!AA25)</f>
        <v>0</v>
      </c>
      <c r="AB25" s="46">
        <f>SUM('1:30'!AB25)</f>
        <v>0</v>
      </c>
      <c r="AC25" s="46">
        <f>SUM('1:30'!AC25)</f>
        <v>0</v>
      </c>
      <c r="AD25" s="46">
        <f>SUM('1:30'!AD25)</f>
        <v>0</v>
      </c>
      <c r="AE25" s="46">
        <f>SUM('1:30'!AE25)</f>
        <v>0</v>
      </c>
      <c r="AF25" s="46">
        <f>SUM('1:30'!AF25)</f>
        <v>0</v>
      </c>
      <c r="AG25" s="46">
        <f>SUM('1:30'!AG25)</f>
        <v>0</v>
      </c>
      <c r="AH25" s="46">
        <f>SUM('1:30'!AH25)</f>
        <v>0</v>
      </c>
      <c r="AI25" s="46">
        <f>SUM('1:30'!AI25)</f>
        <v>0</v>
      </c>
      <c r="AJ25" s="46">
        <f>SUM('1:30'!AJ25)</f>
        <v>0</v>
      </c>
      <c r="AK25" s="46">
        <f>SUM('1:30'!AK25)</f>
        <v>0</v>
      </c>
      <c r="AL25" s="46">
        <f>SUM('1:30'!AL25)</f>
        <v>0</v>
      </c>
      <c r="AM25" s="46">
        <f>SUM('1:30'!AM25)</f>
        <v>0</v>
      </c>
      <c r="AN25" s="46">
        <f>SUM('1:30'!AN25)</f>
        <v>0</v>
      </c>
      <c r="AO25" s="46">
        <f>SUM('1:30'!AO25)</f>
        <v>0</v>
      </c>
      <c r="AP25" s="79">
        <f>SUM('1:30'!AP25)</f>
        <v>0</v>
      </c>
    </row>
    <row r="26" spans="1:42" ht="25.5" customHeight="1" x14ac:dyDescent="0.25">
      <c r="A26" s="78"/>
      <c r="B26" s="10"/>
      <c r="C26" s="11"/>
      <c r="D26" s="11"/>
      <c r="E26" s="11">
        <f>SUM('1:30'!E26)</f>
        <v>0</v>
      </c>
      <c r="F26" s="11"/>
      <c r="G26" s="43">
        <f t="shared" si="0"/>
        <v>1530</v>
      </c>
      <c r="H26" s="43">
        <f>SUM('1:30'!H26)</f>
        <v>0</v>
      </c>
      <c r="I26" s="43">
        <f>SUM('1:30'!I26)</f>
        <v>0</v>
      </c>
      <c r="J26" s="45">
        <f>SUM('1:30'!J26)</f>
        <v>700</v>
      </c>
      <c r="K26" s="45">
        <f>SUM('1:30'!K26)</f>
        <v>0</v>
      </c>
      <c r="L26" s="45">
        <f>SUM('1:30'!L26)</f>
        <v>200</v>
      </c>
      <c r="M26" s="45">
        <f>SUM('1:30'!M26)</f>
        <v>200</v>
      </c>
      <c r="N26" s="46">
        <f>SUM('1:30'!N26)</f>
        <v>0</v>
      </c>
      <c r="O26" s="46">
        <f>SUM('1:30'!O26)</f>
        <v>0</v>
      </c>
      <c r="P26" s="46">
        <f>SUM('1:30'!P26)</f>
        <v>0</v>
      </c>
      <c r="Q26" s="46">
        <f>SUM('1:30'!Q26)</f>
        <v>0</v>
      </c>
      <c r="R26" s="46">
        <f>SUM('1:30'!R26)</f>
        <v>0</v>
      </c>
      <c r="S26" s="46">
        <f>SUM('1:30'!S26)</f>
        <v>0</v>
      </c>
      <c r="T26" s="46">
        <f>SUM('1:30'!T26)</f>
        <v>30</v>
      </c>
      <c r="U26" s="46">
        <f>SUM('1:30'!U26)</f>
        <v>0</v>
      </c>
      <c r="V26" s="46">
        <f>SUM('1:30'!V26)</f>
        <v>0</v>
      </c>
      <c r="W26" s="46">
        <f>SUM('1:30'!W26)</f>
        <v>0</v>
      </c>
      <c r="X26" s="46">
        <f>SUM('1:30'!X26)</f>
        <v>0</v>
      </c>
      <c r="Y26" s="46">
        <f>SUM('1:30'!Y26)</f>
        <v>0</v>
      </c>
      <c r="Z26" s="46">
        <f>SUM('1:30'!Z26)</f>
        <v>0</v>
      </c>
      <c r="AA26" s="46">
        <f>SUM('1:30'!AA26)</f>
        <v>0</v>
      </c>
      <c r="AB26" s="46">
        <f>SUM('1:30'!AB26)</f>
        <v>0</v>
      </c>
      <c r="AC26" s="46">
        <f>SUM('1:30'!AC26)</f>
        <v>0</v>
      </c>
      <c r="AD26" s="46">
        <f>SUM('1:30'!AD26)</f>
        <v>0</v>
      </c>
      <c r="AE26" s="46">
        <f>SUM('1:30'!AE26)</f>
        <v>0</v>
      </c>
      <c r="AF26" s="46">
        <f>SUM('1:30'!AF26)</f>
        <v>0</v>
      </c>
      <c r="AG26" s="46">
        <f>SUM('1:30'!AG26)</f>
        <v>0</v>
      </c>
      <c r="AH26" s="46">
        <f>SUM('1:30'!AH26)</f>
        <v>0</v>
      </c>
      <c r="AI26" s="46">
        <f>SUM('1:30'!AI26)</f>
        <v>0</v>
      </c>
      <c r="AJ26" s="46">
        <f>SUM('1:30'!AJ26)</f>
        <v>0</v>
      </c>
      <c r="AK26" s="46">
        <f>SUM('1:30'!AK26)</f>
        <v>400</v>
      </c>
      <c r="AL26" s="46">
        <f>SUM('1:30'!AL26)</f>
        <v>0</v>
      </c>
      <c r="AM26" s="46">
        <f>SUM('1:30'!AM26)</f>
        <v>0</v>
      </c>
      <c r="AN26" s="46">
        <f>SUM('1:30'!AN26)</f>
        <v>0</v>
      </c>
      <c r="AO26" s="46">
        <f>SUM('1:30'!AO26)</f>
        <v>0</v>
      </c>
      <c r="AP26" s="79">
        <f>SUM('1:30'!AP26)</f>
        <v>0</v>
      </c>
    </row>
    <row r="27" spans="1:42" ht="25.5" customHeight="1" x14ac:dyDescent="0.25">
      <c r="A27" s="78"/>
      <c r="B27" s="10"/>
      <c r="C27" s="11"/>
      <c r="D27" s="11"/>
      <c r="E27" s="11">
        <f>SUM('1:30'!E27)</f>
        <v>0</v>
      </c>
      <c r="F27" s="11"/>
      <c r="G27" s="43">
        <f t="shared" si="0"/>
        <v>16355</v>
      </c>
      <c r="H27" s="43">
        <f>SUM('1:30'!H27)</f>
        <v>0</v>
      </c>
      <c r="I27" s="43">
        <f>SUM('1:30'!I27)</f>
        <v>0</v>
      </c>
      <c r="J27" s="45">
        <f>SUM('1:30'!J27)</f>
        <v>600</v>
      </c>
      <c r="K27" s="45">
        <f>SUM('1:30'!K27)</f>
        <v>0</v>
      </c>
      <c r="L27" s="45">
        <f>SUM('1:30'!L27)</f>
        <v>50</v>
      </c>
      <c r="M27" s="45">
        <f>SUM('1:30'!M27)</f>
        <v>15685</v>
      </c>
      <c r="N27" s="46">
        <f>SUM('1:30'!N27)</f>
        <v>0</v>
      </c>
      <c r="O27" s="46">
        <f>SUM('1:30'!O27)</f>
        <v>0</v>
      </c>
      <c r="P27" s="46">
        <f>SUM('1:30'!P27)</f>
        <v>0</v>
      </c>
      <c r="Q27" s="46">
        <f>SUM('1:30'!Q27)</f>
        <v>0</v>
      </c>
      <c r="R27" s="46">
        <f>SUM('1:30'!R27)</f>
        <v>0</v>
      </c>
      <c r="S27" s="46">
        <f>SUM('1:30'!S27)</f>
        <v>0</v>
      </c>
      <c r="T27" s="46">
        <f>SUM('1:30'!T27)</f>
        <v>20</v>
      </c>
      <c r="U27" s="46">
        <f>SUM('1:30'!U27)</f>
        <v>0</v>
      </c>
      <c r="V27" s="46">
        <f>SUM('1:30'!V27)</f>
        <v>0</v>
      </c>
      <c r="W27" s="46">
        <f>SUM('1:30'!W27)</f>
        <v>0</v>
      </c>
      <c r="X27" s="46">
        <f>SUM('1:30'!X27)</f>
        <v>0</v>
      </c>
      <c r="Y27" s="46">
        <f>SUM('1:30'!Y27)</f>
        <v>0</v>
      </c>
      <c r="Z27" s="46">
        <f>SUM('1:30'!Z27)</f>
        <v>0</v>
      </c>
      <c r="AA27" s="46">
        <f>SUM('1:30'!AA27)</f>
        <v>0</v>
      </c>
      <c r="AB27" s="46">
        <f>SUM('1:30'!AB27)</f>
        <v>0</v>
      </c>
      <c r="AC27" s="46">
        <f>SUM('1:30'!AC27)</f>
        <v>0</v>
      </c>
      <c r="AD27" s="46">
        <f>SUM('1:30'!AD27)</f>
        <v>0</v>
      </c>
      <c r="AE27" s="46">
        <f>SUM('1:30'!AE27)</f>
        <v>0</v>
      </c>
      <c r="AF27" s="46">
        <f>SUM('1:30'!AF27)</f>
        <v>0</v>
      </c>
      <c r="AG27" s="46">
        <f>SUM('1:30'!AG27)</f>
        <v>0</v>
      </c>
      <c r="AH27" s="46">
        <f>SUM('1:30'!AH27)</f>
        <v>0</v>
      </c>
      <c r="AI27" s="46">
        <f>SUM('1:30'!AI27)</f>
        <v>0</v>
      </c>
      <c r="AJ27" s="46">
        <f>SUM('1:30'!AJ27)</f>
        <v>0</v>
      </c>
      <c r="AK27" s="46">
        <f>SUM('1:30'!AK27)</f>
        <v>0</v>
      </c>
      <c r="AL27" s="46">
        <f>SUM('1:30'!AL27)</f>
        <v>0</v>
      </c>
      <c r="AM27" s="46">
        <f>SUM('1:30'!AM27)</f>
        <v>0</v>
      </c>
      <c r="AN27" s="46">
        <f>SUM('1:30'!AN27)</f>
        <v>0</v>
      </c>
      <c r="AO27" s="46">
        <f>SUM('1:30'!AO27)</f>
        <v>0</v>
      </c>
      <c r="AP27" s="79">
        <f>SUM('1:30'!AP27)</f>
        <v>0</v>
      </c>
    </row>
    <row r="28" spans="1:42" ht="25.5" customHeight="1" x14ac:dyDescent="0.25">
      <c r="A28" s="78"/>
      <c r="B28" s="10"/>
      <c r="C28" s="11"/>
      <c r="D28" s="11"/>
      <c r="E28" s="11">
        <f>SUM('1:30'!E28)</f>
        <v>0</v>
      </c>
      <c r="F28" s="11"/>
      <c r="G28" s="43">
        <f t="shared" si="0"/>
        <v>1650</v>
      </c>
      <c r="H28" s="43">
        <f>SUM('1:30'!H28)</f>
        <v>0</v>
      </c>
      <c r="I28" s="43">
        <f>SUM('1:30'!I28)</f>
        <v>0</v>
      </c>
      <c r="J28" s="45">
        <f>SUM('1:30'!J28)</f>
        <v>500</v>
      </c>
      <c r="K28" s="45">
        <f>SUM('1:30'!K28)</f>
        <v>0</v>
      </c>
      <c r="L28" s="45">
        <f>SUM('1:30'!L28)</f>
        <v>0</v>
      </c>
      <c r="M28" s="45">
        <f>SUM('1:30'!M28)</f>
        <v>0</v>
      </c>
      <c r="N28" s="46">
        <f>SUM('1:30'!N28)</f>
        <v>1150</v>
      </c>
      <c r="O28" s="46">
        <f>SUM('1:30'!O28)</f>
        <v>0</v>
      </c>
      <c r="P28" s="46">
        <f>SUM('1:30'!P28)</f>
        <v>0</v>
      </c>
      <c r="Q28" s="46">
        <f>SUM('1:30'!Q28)</f>
        <v>0</v>
      </c>
      <c r="R28" s="46">
        <f>SUM('1:30'!R28)</f>
        <v>0</v>
      </c>
      <c r="S28" s="46">
        <f>SUM('1:30'!S28)</f>
        <v>0</v>
      </c>
      <c r="T28" s="46">
        <f>SUM('1:30'!T28)</f>
        <v>0</v>
      </c>
      <c r="U28" s="46">
        <f>SUM('1:30'!U28)</f>
        <v>0</v>
      </c>
      <c r="V28" s="46">
        <f>SUM('1:30'!V28)</f>
        <v>0</v>
      </c>
      <c r="W28" s="46">
        <f>SUM('1:30'!W28)</f>
        <v>0</v>
      </c>
      <c r="X28" s="46">
        <f>SUM('1:30'!X28)</f>
        <v>0</v>
      </c>
      <c r="Y28" s="46">
        <f>SUM('1:30'!Y28)</f>
        <v>0</v>
      </c>
      <c r="Z28" s="46">
        <f>SUM('1:30'!Z28)</f>
        <v>0</v>
      </c>
      <c r="AA28" s="46">
        <f>SUM('1:30'!AA28)</f>
        <v>0</v>
      </c>
      <c r="AB28" s="46">
        <f>SUM('1:30'!AB28)</f>
        <v>0</v>
      </c>
      <c r="AC28" s="46">
        <f>SUM('1:30'!AC28)</f>
        <v>0</v>
      </c>
      <c r="AD28" s="46">
        <f>SUM('1:30'!AD28)</f>
        <v>0</v>
      </c>
      <c r="AE28" s="46">
        <f>SUM('1:30'!AE28)</f>
        <v>0</v>
      </c>
      <c r="AF28" s="46">
        <f>SUM('1:30'!AF28)</f>
        <v>0</v>
      </c>
      <c r="AG28" s="46">
        <f>SUM('1:30'!AG28)</f>
        <v>0</v>
      </c>
      <c r="AH28" s="46">
        <f>SUM('1:30'!AH28)</f>
        <v>0</v>
      </c>
      <c r="AI28" s="46">
        <f>SUM('1:30'!AI28)</f>
        <v>0</v>
      </c>
      <c r="AJ28" s="46">
        <f>SUM('1:30'!AJ28)</f>
        <v>0</v>
      </c>
      <c r="AK28" s="46">
        <f>SUM('1:30'!AK28)</f>
        <v>0</v>
      </c>
      <c r="AL28" s="46">
        <f>SUM('1:30'!AL28)</f>
        <v>0</v>
      </c>
      <c r="AM28" s="46">
        <f>SUM('1:30'!AM28)</f>
        <v>0</v>
      </c>
      <c r="AN28" s="46">
        <f>SUM('1:30'!AN28)</f>
        <v>0</v>
      </c>
      <c r="AO28" s="46">
        <f>SUM('1:30'!AO28)</f>
        <v>0</v>
      </c>
      <c r="AP28" s="79">
        <f>SUM('1:30'!AP28)</f>
        <v>0</v>
      </c>
    </row>
    <row r="29" spans="1:42" ht="25.5" customHeight="1" x14ac:dyDescent="0.25">
      <c r="A29" s="78"/>
      <c r="B29" s="10"/>
      <c r="C29" s="11"/>
      <c r="D29" s="11"/>
      <c r="E29" s="11">
        <f>SUM('1:30'!E29)</f>
        <v>0</v>
      </c>
      <c r="F29" s="11"/>
      <c r="G29" s="43">
        <f t="shared" si="0"/>
        <v>130111</v>
      </c>
      <c r="H29" s="43">
        <f>SUM('1:30'!H29)</f>
        <v>0</v>
      </c>
      <c r="I29" s="43">
        <f>SUM('1:30'!I29)</f>
        <v>128961</v>
      </c>
      <c r="J29" s="45">
        <f>SUM('1:30'!J29)</f>
        <v>0</v>
      </c>
      <c r="K29" s="45">
        <f>SUM('1:30'!K29)</f>
        <v>0</v>
      </c>
      <c r="L29" s="45">
        <f>SUM('1:30'!L29)</f>
        <v>0</v>
      </c>
      <c r="M29" s="45">
        <f>SUM('1:30'!M29)</f>
        <v>0</v>
      </c>
      <c r="N29" s="46">
        <f>SUM('1:30'!N29)</f>
        <v>250</v>
      </c>
      <c r="O29" s="46">
        <f>SUM('1:30'!O29)</f>
        <v>0</v>
      </c>
      <c r="P29" s="46">
        <f>SUM('1:30'!P29)</f>
        <v>0</v>
      </c>
      <c r="Q29" s="46">
        <f>SUM('1:30'!Q29)</f>
        <v>0</v>
      </c>
      <c r="R29" s="46">
        <f>SUM('1:30'!R29)</f>
        <v>0</v>
      </c>
      <c r="S29" s="46">
        <f>SUM('1:30'!S29)</f>
        <v>0</v>
      </c>
      <c r="T29" s="46">
        <f>SUM('1:30'!T29)</f>
        <v>0</v>
      </c>
      <c r="U29" s="46">
        <f>SUM('1:30'!U29)</f>
        <v>0</v>
      </c>
      <c r="V29" s="46">
        <f>SUM('1:30'!V29)</f>
        <v>900</v>
      </c>
      <c r="W29" s="46">
        <f>SUM('1:30'!W29)</f>
        <v>0</v>
      </c>
      <c r="X29" s="46">
        <f>SUM('1:30'!X29)</f>
        <v>0</v>
      </c>
      <c r="Y29" s="46">
        <f>SUM('1:30'!Y29)</f>
        <v>0</v>
      </c>
      <c r="Z29" s="46">
        <f>SUM('1:30'!Z29)</f>
        <v>0</v>
      </c>
      <c r="AA29" s="46">
        <f>SUM('1:30'!AA29)</f>
        <v>0</v>
      </c>
      <c r="AB29" s="46">
        <f>SUM('1:30'!AB29)</f>
        <v>0</v>
      </c>
      <c r="AC29" s="46">
        <f>SUM('1:30'!AC29)</f>
        <v>0</v>
      </c>
      <c r="AD29" s="46">
        <f>SUM('1:30'!AD29)</f>
        <v>0</v>
      </c>
      <c r="AE29" s="46">
        <f>SUM('1:30'!AE29)</f>
        <v>0</v>
      </c>
      <c r="AF29" s="46">
        <f>SUM('1:30'!AF29)</f>
        <v>0</v>
      </c>
      <c r="AG29" s="46">
        <f>SUM('1:30'!AG29)</f>
        <v>0</v>
      </c>
      <c r="AH29" s="46">
        <f>SUM('1:30'!AH29)</f>
        <v>0</v>
      </c>
      <c r="AI29" s="46">
        <f>SUM('1:30'!AI29)</f>
        <v>0</v>
      </c>
      <c r="AJ29" s="46">
        <f>SUM('1:30'!AJ29)</f>
        <v>0</v>
      </c>
      <c r="AK29" s="46">
        <f>SUM('1:30'!AK29)</f>
        <v>0</v>
      </c>
      <c r="AL29" s="46">
        <f>SUM('1:30'!AL29)</f>
        <v>0</v>
      </c>
      <c r="AM29" s="46">
        <f>SUM('1:30'!AM29)</f>
        <v>0</v>
      </c>
      <c r="AN29" s="46">
        <f>SUM('1:30'!AN29)</f>
        <v>0</v>
      </c>
      <c r="AO29" s="46">
        <f>SUM('1:30'!AO29)</f>
        <v>0</v>
      </c>
      <c r="AP29" s="79">
        <f>SUM('1:30'!AP29)</f>
        <v>0</v>
      </c>
    </row>
    <row r="30" spans="1:42" ht="25.5" customHeight="1" x14ac:dyDescent="0.25">
      <c r="A30" s="78"/>
      <c r="B30" s="10"/>
      <c r="C30" s="11"/>
      <c r="D30" s="11"/>
      <c r="E30" s="11">
        <f>SUM('1:30'!E30)</f>
        <v>0</v>
      </c>
      <c r="F30" s="11"/>
      <c r="G30" s="43">
        <f t="shared" si="0"/>
        <v>3500</v>
      </c>
      <c r="H30" s="43">
        <f>SUM('1:30'!H30)</f>
        <v>0</v>
      </c>
      <c r="I30" s="43">
        <f>SUM('1:30'!I30)</f>
        <v>0</v>
      </c>
      <c r="J30" s="45">
        <f>SUM('1:30'!J30)</f>
        <v>3500</v>
      </c>
      <c r="K30" s="45">
        <f>SUM('1:30'!K30)</f>
        <v>0</v>
      </c>
      <c r="L30" s="45">
        <f>SUM('1:30'!L30)</f>
        <v>0</v>
      </c>
      <c r="M30" s="45">
        <f>SUM('1:30'!M30)</f>
        <v>0</v>
      </c>
      <c r="N30" s="46">
        <f>SUM('1:30'!N30)</f>
        <v>0</v>
      </c>
      <c r="O30" s="46">
        <f>SUM('1:30'!O30)</f>
        <v>0</v>
      </c>
      <c r="P30" s="46">
        <f>SUM('1:30'!P30)</f>
        <v>0</v>
      </c>
      <c r="Q30" s="46">
        <f>SUM('1:30'!Q30)</f>
        <v>0</v>
      </c>
      <c r="R30" s="46">
        <f>SUM('1:30'!R30)</f>
        <v>0</v>
      </c>
      <c r="S30" s="46">
        <f>SUM('1:30'!S30)</f>
        <v>0</v>
      </c>
      <c r="T30" s="46">
        <f>SUM('1:30'!T30)</f>
        <v>0</v>
      </c>
      <c r="U30" s="46">
        <f>SUM('1:30'!U30)</f>
        <v>0</v>
      </c>
      <c r="V30" s="46">
        <f>SUM('1:30'!V30)</f>
        <v>0</v>
      </c>
      <c r="W30" s="46">
        <f>SUM('1:30'!W30)</f>
        <v>0</v>
      </c>
      <c r="X30" s="46">
        <f>SUM('1:30'!X30)</f>
        <v>0</v>
      </c>
      <c r="Y30" s="46">
        <f>SUM('1:30'!Y30)</f>
        <v>0</v>
      </c>
      <c r="Z30" s="46">
        <f>SUM('1:30'!Z30)</f>
        <v>0</v>
      </c>
      <c r="AA30" s="46">
        <f>SUM('1:30'!AA30)</f>
        <v>0</v>
      </c>
      <c r="AB30" s="46">
        <f>SUM('1:30'!AB30)</f>
        <v>0</v>
      </c>
      <c r="AC30" s="46">
        <f>SUM('1:30'!AC30)</f>
        <v>0</v>
      </c>
      <c r="AD30" s="46">
        <f>SUM('1:30'!AD30)</f>
        <v>0</v>
      </c>
      <c r="AE30" s="46">
        <f>SUM('1:30'!AE30)</f>
        <v>0</v>
      </c>
      <c r="AF30" s="46">
        <f>SUM('1:30'!AF30)</f>
        <v>0</v>
      </c>
      <c r="AG30" s="46">
        <f>SUM('1:30'!AG30)</f>
        <v>0</v>
      </c>
      <c r="AH30" s="46">
        <f>SUM('1:30'!AH30)</f>
        <v>0</v>
      </c>
      <c r="AI30" s="46">
        <f>SUM('1:30'!AI30)</f>
        <v>0</v>
      </c>
      <c r="AJ30" s="46">
        <f>SUM('1:30'!AJ30)</f>
        <v>0</v>
      </c>
      <c r="AK30" s="46">
        <f>SUM('1:30'!AK30)</f>
        <v>0</v>
      </c>
      <c r="AL30" s="46">
        <f>SUM('1:30'!AL30)</f>
        <v>0</v>
      </c>
      <c r="AM30" s="46">
        <f>SUM('1:30'!AM30)</f>
        <v>0</v>
      </c>
      <c r="AN30" s="46">
        <f>SUM('1:30'!AN30)</f>
        <v>0</v>
      </c>
      <c r="AO30" s="46">
        <f>SUM('1:30'!AO30)</f>
        <v>0</v>
      </c>
      <c r="AP30" s="79">
        <f>SUM('1:30'!AP30)</f>
        <v>0</v>
      </c>
    </row>
    <row r="31" spans="1:42" ht="25.5" customHeight="1" x14ac:dyDescent="0.25">
      <c r="A31" s="78"/>
      <c r="B31" s="10"/>
      <c r="C31" s="11"/>
      <c r="D31" s="11"/>
      <c r="E31" s="11">
        <f>SUM('1:30'!E31)</f>
        <v>0</v>
      </c>
      <c r="F31" s="11"/>
      <c r="G31" s="43">
        <f t="shared" si="0"/>
        <v>200</v>
      </c>
      <c r="H31" s="43">
        <f>SUM('1:30'!H31)</f>
        <v>0</v>
      </c>
      <c r="I31" s="43">
        <f>SUM('1:30'!I31)</f>
        <v>0</v>
      </c>
      <c r="J31" s="45">
        <f>SUM('1:30'!J31)</f>
        <v>200</v>
      </c>
      <c r="K31" s="45">
        <f>SUM('1:30'!K31)</f>
        <v>0</v>
      </c>
      <c r="L31" s="45">
        <f>SUM('1:30'!L31)</f>
        <v>0</v>
      </c>
      <c r="M31" s="45">
        <f>SUM('1:30'!M31)</f>
        <v>0</v>
      </c>
      <c r="N31" s="46">
        <f>SUM('1:30'!N31)</f>
        <v>0</v>
      </c>
      <c r="O31" s="46">
        <f>SUM('1:30'!O31)</f>
        <v>0</v>
      </c>
      <c r="P31" s="46">
        <f>SUM('1:30'!P31)</f>
        <v>0</v>
      </c>
      <c r="Q31" s="46">
        <f>SUM('1:30'!Q31)</f>
        <v>0</v>
      </c>
      <c r="R31" s="46">
        <f>SUM('1:30'!R31)</f>
        <v>0</v>
      </c>
      <c r="S31" s="46">
        <f>SUM('1:30'!S31)</f>
        <v>0</v>
      </c>
      <c r="T31" s="46">
        <f>SUM('1:30'!T31)</f>
        <v>0</v>
      </c>
      <c r="U31" s="46">
        <f>SUM('1:30'!U31)</f>
        <v>0</v>
      </c>
      <c r="V31" s="46">
        <f>SUM('1:30'!V31)</f>
        <v>0</v>
      </c>
      <c r="W31" s="46">
        <f>SUM('1:30'!W31)</f>
        <v>0</v>
      </c>
      <c r="X31" s="46">
        <f>SUM('1:30'!X31)</f>
        <v>0</v>
      </c>
      <c r="Y31" s="46">
        <f>SUM('1:30'!Y31)</f>
        <v>0</v>
      </c>
      <c r="Z31" s="46">
        <f>SUM('1:30'!Z31)</f>
        <v>0</v>
      </c>
      <c r="AA31" s="46">
        <f>SUM('1:30'!AA31)</f>
        <v>0</v>
      </c>
      <c r="AB31" s="46">
        <f>SUM('1:30'!AB31)</f>
        <v>0</v>
      </c>
      <c r="AC31" s="46">
        <f>SUM('1:30'!AC31)</f>
        <v>0</v>
      </c>
      <c r="AD31" s="46">
        <f>SUM('1:30'!AD31)</f>
        <v>0</v>
      </c>
      <c r="AE31" s="46">
        <f>SUM('1:30'!AE31)</f>
        <v>0</v>
      </c>
      <c r="AF31" s="46">
        <f>SUM('1:30'!AF31)</f>
        <v>0</v>
      </c>
      <c r="AG31" s="46">
        <f>SUM('1:30'!AG31)</f>
        <v>0</v>
      </c>
      <c r="AH31" s="46">
        <f>SUM('1:30'!AH31)</f>
        <v>0</v>
      </c>
      <c r="AI31" s="46">
        <f>SUM('1:30'!AI31)</f>
        <v>0</v>
      </c>
      <c r="AJ31" s="46">
        <f>SUM('1:30'!AJ31)</f>
        <v>0</v>
      </c>
      <c r="AK31" s="46">
        <f>SUM('1:30'!AK31)</f>
        <v>0</v>
      </c>
      <c r="AL31" s="46">
        <f>SUM('1:30'!AL31)</f>
        <v>0</v>
      </c>
      <c r="AM31" s="46">
        <f>SUM('1:30'!AM31)</f>
        <v>0</v>
      </c>
      <c r="AN31" s="46">
        <f>SUM('1:30'!AN31)</f>
        <v>0</v>
      </c>
      <c r="AO31" s="46">
        <f>SUM('1:30'!AO31)</f>
        <v>0</v>
      </c>
      <c r="AP31" s="79">
        <f>SUM('1:30'!AP31)</f>
        <v>0</v>
      </c>
    </row>
    <row r="32" spans="1:42" ht="25.5" customHeight="1" x14ac:dyDescent="0.25">
      <c r="A32" s="78"/>
      <c r="B32" s="10"/>
      <c r="C32" s="11"/>
      <c r="D32" s="11"/>
      <c r="E32" s="11">
        <f>SUM('1:30'!E32)</f>
        <v>0</v>
      </c>
      <c r="F32" s="11"/>
      <c r="G32" s="43">
        <f t="shared" si="0"/>
        <v>0</v>
      </c>
      <c r="H32" s="43">
        <f>SUM('1:30'!H32)</f>
        <v>0</v>
      </c>
      <c r="I32" s="43">
        <f>SUM('1:30'!I32)</f>
        <v>0</v>
      </c>
      <c r="J32" s="45">
        <f>SUM('1:30'!J32)</f>
        <v>0</v>
      </c>
      <c r="K32" s="45">
        <f>SUM('1:30'!K32)</f>
        <v>0</v>
      </c>
      <c r="L32" s="45">
        <f>SUM('1:30'!L32)</f>
        <v>0</v>
      </c>
      <c r="M32" s="45">
        <f>SUM('1:30'!M32)</f>
        <v>0</v>
      </c>
      <c r="N32" s="46">
        <f>SUM('1:30'!N32)</f>
        <v>0</v>
      </c>
      <c r="O32" s="46">
        <f>SUM('1:30'!O32)</f>
        <v>0</v>
      </c>
      <c r="P32" s="46">
        <f>SUM('1:30'!P32)</f>
        <v>0</v>
      </c>
      <c r="Q32" s="46">
        <f>SUM('1:30'!Q32)</f>
        <v>0</v>
      </c>
      <c r="R32" s="46">
        <f>SUM('1:30'!R32)</f>
        <v>0</v>
      </c>
      <c r="S32" s="46">
        <f>SUM('1:30'!S32)</f>
        <v>0</v>
      </c>
      <c r="T32" s="46">
        <f>SUM('1:30'!T32)</f>
        <v>0</v>
      </c>
      <c r="U32" s="46">
        <f>SUM('1:30'!U32)</f>
        <v>0</v>
      </c>
      <c r="V32" s="46">
        <f>SUM('1:30'!V32)</f>
        <v>0</v>
      </c>
      <c r="W32" s="46">
        <f>SUM('1:30'!W32)</f>
        <v>0</v>
      </c>
      <c r="X32" s="46">
        <f>SUM('1:30'!X32)</f>
        <v>0</v>
      </c>
      <c r="Y32" s="46">
        <f>SUM('1:30'!Y32)</f>
        <v>0</v>
      </c>
      <c r="Z32" s="46">
        <f>SUM('1:30'!Z32)</f>
        <v>0</v>
      </c>
      <c r="AA32" s="46">
        <f>SUM('1:30'!AA32)</f>
        <v>0</v>
      </c>
      <c r="AB32" s="46">
        <f>SUM('1:30'!AB32)</f>
        <v>0</v>
      </c>
      <c r="AC32" s="46">
        <f>SUM('1:30'!AC32)</f>
        <v>0</v>
      </c>
      <c r="AD32" s="46">
        <f>SUM('1:30'!AD32)</f>
        <v>0</v>
      </c>
      <c r="AE32" s="46">
        <f>SUM('1:30'!AE32)</f>
        <v>0</v>
      </c>
      <c r="AF32" s="46">
        <f>SUM('1:30'!AF32)</f>
        <v>0</v>
      </c>
      <c r="AG32" s="46">
        <f>SUM('1:30'!AG32)</f>
        <v>0</v>
      </c>
      <c r="AH32" s="46">
        <f>SUM('1:30'!AH32)</f>
        <v>0</v>
      </c>
      <c r="AI32" s="46">
        <f>SUM('1:30'!AI32)</f>
        <v>0</v>
      </c>
      <c r="AJ32" s="46">
        <f>SUM('1:30'!AJ32)</f>
        <v>0</v>
      </c>
      <c r="AK32" s="46">
        <f>SUM('1:30'!AK32)</f>
        <v>0</v>
      </c>
      <c r="AL32" s="46">
        <f>SUM('1:30'!AL32)</f>
        <v>0</v>
      </c>
      <c r="AM32" s="46">
        <f>SUM('1:30'!AM32)</f>
        <v>0</v>
      </c>
      <c r="AN32" s="46">
        <f>SUM('1:30'!AN32)</f>
        <v>0</v>
      </c>
      <c r="AO32" s="46">
        <f>SUM('1:30'!AO32)</f>
        <v>0</v>
      </c>
      <c r="AP32" s="79">
        <f>SUM('1:30'!AP32)</f>
        <v>0</v>
      </c>
    </row>
    <row r="33" spans="1:42" ht="25.5" customHeight="1" x14ac:dyDescent="0.25">
      <c r="A33" s="78"/>
      <c r="B33" s="10"/>
      <c r="C33" s="11"/>
      <c r="D33" s="11"/>
      <c r="E33" s="11">
        <f>SUM('1:30'!E33)</f>
        <v>0</v>
      </c>
      <c r="F33" s="11"/>
      <c r="G33" s="43">
        <f t="shared" si="0"/>
        <v>0</v>
      </c>
      <c r="H33" s="43">
        <f>SUM('1:30'!H33)</f>
        <v>0</v>
      </c>
      <c r="I33" s="43">
        <f>SUM('1:30'!I33)</f>
        <v>0</v>
      </c>
      <c r="J33" s="45">
        <f>SUM('1:30'!J33)</f>
        <v>0</v>
      </c>
      <c r="K33" s="45">
        <f>SUM('1:30'!K33)</f>
        <v>0</v>
      </c>
      <c r="L33" s="45">
        <f>SUM('1:30'!L33)</f>
        <v>0</v>
      </c>
      <c r="M33" s="45">
        <f>SUM('1:30'!M33)</f>
        <v>0</v>
      </c>
      <c r="N33" s="46">
        <f>SUM('1:30'!N33)</f>
        <v>0</v>
      </c>
      <c r="O33" s="46">
        <f>SUM('1:30'!O33)</f>
        <v>0</v>
      </c>
      <c r="P33" s="46">
        <f>SUM('1:30'!P33)</f>
        <v>0</v>
      </c>
      <c r="Q33" s="46">
        <f>SUM('1:30'!Q33)</f>
        <v>0</v>
      </c>
      <c r="R33" s="46">
        <f>SUM('1:30'!R33)</f>
        <v>0</v>
      </c>
      <c r="S33" s="46">
        <f>SUM('1:30'!S33)</f>
        <v>0</v>
      </c>
      <c r="T33" s="46">
        <f>SUM('1:30'!T33)</f>
        <v>0</v>
      </c>
      <c r="U33" s="46">
        <f>SUM('1:30'!U33)</f>
        <v>0</v>
      </c>
      <c r="V33" s="46">
        <f>SUM('1:30'!V33)</f>
        <v>0</v>
      </c>
      <c r="W33" s="46">
        <f>SUM('1:30'!W33)</f>
        <v>0</v>
      </c>
      <c r="X33" s="46">
        <f>SUM('1:30'!X33)</f>
        <v>0</v>
      </c>
      <c r="Y33" s="46">
        <f>SUM('1:30'!Y33)</f>
        <v>0</v>
      </c>
      <c r="Z33" s="46">
        <f>SUM('1:30'!Z33)</f>
        <v>0</v>
      </c>
      <c r="AA33" s="46">
        <f>SUM('1:30'!AA33)</f>
        <v>0</v>
      </c>
      <c r="AB33" s="46">
        <f>SUM('1:30'!AB33)</f>
        <v>0</v>
      </c>
      <c r="AC33" s="46">
        <f>SUM('1:30'!AC33)</f>
        <v>0</v>
      </c>
      <c r="AD33" s="46">
        <f>SUM('1:30'!AD33)</f>
        <v>0</v>
      </c>
      <c r="AE33" s="46">
        <f>SUM('1:30'!AE33)</f>
        <v>0</v>
      </c>
      <c r="AF33" s="46">
        <f>SUM('1:30'!AF33)</f>
        <v>0</v>
      </c>
      <c r="AG33" s="46">
        <f>SUM('1:30'!AG33)</f>
        <v>0</v>
      </c>
      <c r="AH33" s="46">
        <f>SUM('1:30'!AH33)</f>
        <v>0</v>
      </c>
      <c r="AI33" s="46">
        <f>SUM('1:30'!AI33)</f>
        <v>0</v>
      </c>
      <c r="AJ33" s="46">
        <f>SUM('1:30'!AJ33)</f>
        <v>0</v>
      </c>
      <c r="AK33" s="46">
        <f>SUM('1:30'!AK33)</f>
        <v>0</v>
      </c>
      <c r="AL33" s="46">
        <f>SUM('1:30'!AL33)</f>
        <v>0</v>
      </c>
      <c r="AM33" s="46">
        <f>SUM('1:30'!AM33)</f>
        <v>0</v>
      </c>
      <c r="AN33" s="46">
        <f>SUM('1:30'!AN33)</f>
        <v>0</v>
      </c>
      <c r="AO33" s="46">
        <f>SUM('1:30'!AO33)</f>
        <v>0</v>
      </c>
      <c r="AP33" s="79">
        <f>SUM('1:30'!AP33)</f>
        <v>0</v>
      </c>
    </row>
    <row r="34" spans="1:42" ht="25.5" customHeight="1" x14ac:dyDescent="0.25">
      <c r="A34" s="78"/>
      <c r="B34" s="10"/>
      <c r="C34" s="11"/>
      <c r="D34" s="11"/>
      <c r="E34" s="11">
        <f>SUM('1:30'!E34)</f>
        <v>0</v>
      </c>
      <c r="F34" s="11"/>
      <c r="G34" s="43">
        <f t="shared" si="0"/>
        <v>0</v>
      </c>
      <c r="H34" s="43">
        <f>SUM('1:30'!H34)</f>
        <v>0</v>
      </c>
      <c r="I34" s="43">
        <f>SUM('1:30'!I34)</f>
        <v>0</v>
      </c>
      <c r="J34" s="45">
        <f>SUM('1:30'!J34)</f>
        <v>0</v>
      </c>
      <c r="K34" s="45">
        <f>SUM('1:30'!K34)</f>
        <v>0</v>
      </c>
      <c r="L34" s="45">
        <f>SUM('1:30'!L34)</f>
        <v>0</v>
      </c>
      <c r="M34" s="45">
        <f>SUM('1:30'!M34)</f>
        <v>0</v>
      </c>
      <c r="N34" s="46">
        <f>SUM('1:30'!N34)</f>
        <v>0</v>
      </c>
      <c r="O34" s="46">
        <f>SUM('1:30'!O34)</f>
        <v>0</v>
      </c>
      <c r="P34" s="46">
        <f>SUM('1:30'!P34)</f>
        <v>0</v>
      </c>
      <c r="Q34" s="46">
        <f>SUM('1:30'!Q34)</f>
        <v>0</v>
      </c>
      <c r="R34" s="46">
        <f>SUM('1:30'!R34)</f>
        <v>0</v>
      </c>
      <c r="S34" s="46">
        <f>SUM('1:30'!S34)</f>
        <v>0</v>
      </c>
      <c r="T34" s="46">
        <f>SUM('1:30'!T34)</f>
        <v>0</v>
      </c>
      <c r="U34" s="46">
        <f>SUM('1:30'!U34)</f>
        <v>0</v>
      </c>
      <c r="V34" s="46">
        <f>SUM('1:30'!V34)</f>
        <v>0</v>
      </c>
      <c r="W34" s="46">
        <f>SUM('1:30'!W34)</f>
        <v>0</v>
      </c>
      <c r="X34" s="46">
        <f>SUM('1:30'!X34)</f>
        <v>0</v>
      </c>
      <c r="Y34" s="46">
        <f>SUM('1:30'!Y34)</f>
        <v>0</v>
      </c>
      <c r="Z34" s="46">
        <f>SUM('1:30'!Z34)</f>
        <v>0</v>
      </c>
      <c r="AA34" s="46">
        <f>SUM('1:30'!AA34)</f>
        <v>0</v>
      </c>
      <c r="AB34" s="46">
        <f>SUM('1:30'!AB34)</f>
        <v>0</v>
      </c>
      <c r="AC34" s="46">
        <f>SUM('1:30'!AC34)</f>
        <v>0</v>
      </c>
      <c r="AD34" s="46">
        <f>SUM('1:30'!AD34)</f>
        <v>0</v>
      </c>
      <c r="AE34" s="46">
        <f>SUM('1:30'!AE34)</f>
        <v>0</v>
      </c>
      <c r="AF34" s="46">
        <f>SUM('1:30'!AF34)</f>
        <v>0</v>
      </c>
      <c r="AG34" s="46">
        <f>SUM('1:30'!AG34)</f>
        <v>0</v>
      </c>
      <c r="AH34" s="46">
        <f>SUM('1:30'!AH34)</f>
        <v>0</v>
      </c>
      <c r="AI34" s="46">
        <f>SUM('1:30'!AI34)</f>
        <v>0</v>
      </c>
      <c r="AJ34" s="46">
        <f>SUM('1:30'!AJ34)</f>
        <v>0</v>
      </c>
      <c r="AK34" s="46">
        <f>SUM('1:30'!AK34)</f>
        <v>0</v>
      </c>
      <c r="AL34" s="46">
        <f>SUM('1:30'!AL34)</f>
        <v>0</v>
      </c>
      <c r="AM34" s="46">
        <f>SUM('1:30'!AM34)</f>
        <v>0</v>
      </c>
      <c r="AN34" s="46">
        <f>SUM('1:30'!AN34)</f>
        <v>0</v>
      </c>
      <c r="AO34" s="46">
        <f>SUM('1:30'!AO34)</f>
        <v>0</v>
      </c>
      <c r="AP34" s="79">
        <f>SUM('1:30'!AP34)</f>
        <v>0</v>
      </c>
    </row>
    <row r="35" spans="1:42" ht="25.5" customHeight="1" x14ac:dyDescent="0.25">
      <c r="A35" s="78"/>
      <c r="B35" s="10"/>
      <c r="C35" s="11"/>
      <c r="D35" s="11"/>
      <c r="E35" s="11">
        <f>SUM('1:30'!E35)</f>
        <v>0</v>
      </c>
      <c r="F35" s="11"/>
      <c r="G35" s="43">
        <f t="shared" si="0"/>
        <v>0</v>
      </c>
      <c r="H35" s="43">
        <f>SUM('1:30'!H35)</f>
        <v>0</v>
      </c>
      <c r="I35" s="43">
        <f>SUM('1:30'!I35)</f>
        <v>0</v>
      </c>
      <c r="J35" s="45">
        <f>SUM('1:30'!J35)</f>
        <v>0</v>
      </c>
      <c r="K35" s="45">
        <f>SUM('1:30'!K35)</f>
        <v>0</v>
      </c>
      <c r="L35" s="45">
        <f>SUM('1:30'!L35)</f>
        <v>0</v>
      </c>
      <c r="M35" s="45">
        <f>SUM('1:30'!M35)</f>
        <v>0</v>
      </c>
      <c r="N35" s="46">
        <f>SUM('1:30'!N35)</f>
        <v>0</v>
      </c>
      <c r="O35" s="46">
        <f>SUM('1:30'!O35)</f>
        <v>0</v>
      </c>
      <c r="P35" s="46">
        <f>SUM('1:30'!P35)</f>
        <v>0</v>
      </c>
      <c r="Q35" s="46">
        <f>SUM('1:30'!Q35)</f>
        <v>0</v>
      </c>
      <c r="R35" s="46">
        <f>SUM('1:30'!R35)</f>
        <v>0</v>
      </c>
      <c r="S35" s="46">
        <f>SUM('1:30'!S35)</f>
        <v>0</v>
      </c>
      <c r="T35" s="46">
        <f>SUM('1:30'!T35)</f>
        <v>0</v>
      </c>
      <c r="U35" s="46">
        <f>SUM('1:30'!U35)</f>
        <v>0</v>
      </c>
      <c r="V35" s="46">
        <f>SUM('1:30'!V35)</f>
        <v>0</v>
      </c>
      <c r="W35" s="46">
        <f>SUM('1:30'!W35)</f>
        <v>0</v>
      </c>
      <c r="X35" s="46">
        <f>SUM('1:30'!X35)</f>
        <v>0</v>
      </c>
      <c r="Y35" s="46">
        <f>SUM('1:30'!Y35)</f>
        <v>0</v>
      </c>
      <c r="Z35" s="46">
        <f>SUM('1:30'!Z35)</f>
        <v>0</v>
      </c>
      <c r="AA35" s="46">
        <f>SUM('1:30'!AA35)</f>
        <v>0</v>
      </c>
      <c r="AB35" s="46">
        <f>SUM('1:30'!AB35)</f>
        <v>0</v>
      </c>
      <c r="AC35" s="46">
        <f>SUM('1:30'!AC35)</f>
        <v>0</v>
      </c>
      <c r="AD35" s="46">
        <f>SUM('1:30'!AD35)</f>
        <v>0</v>
      </c>
      <c r="AE35" s="46">
        <f>SUM('1:30'!AE35)</f>
        <v>0</v>
      </c>
      <c r="AF35" s="46">
        <f>SUM('1:30'!AF35)</f>
        <v>0</v>
      </c>
      <c r="AG35" s="46">
        <f>SUM('1:30'!AG35)</f>
        <v>0</v>
      </c>
      <c r="AH35" s="46">
        <f>SUM('1:30'!AH35)</f>
        <v>0</v>
      </c>
      <c r="AI35" s="46">
        <f>SUM('1:30'!AI35)</f>
        <v>0</v>
      </c>
      <c r="AJ35" s="46">
        <f>SUM('1:30'!AJ35)</f>
        <v>0</v>
      </c>
      <c r="AK35" s="46">
        <f>SUM('1:30'!AK35)</f>
        <v>0</v>
      </c>
      <c r="AL35" s="46">
        <f>SUM('1:30'!AL35)</f>
        <v>0</v>
      </c>
      <c r="AM35" s="46">
        <f>SUM('1:30'!AM35)</f>
        <v>0</v>
      </c>
      <c r="AN35" s="46">
        <f>SUM('1:30'!AN35)</f>
        <v>0</v>
      </c>
      <c r="AO35" s="46">
        <f>SUM('1:30'!AO35)</f>
        <v>0</v>
      </c>
      <c r="AP35" s="79">
        <f>SUM('1:30'!AP35)</f>
        <v>0</v>
      </c>
    </row>
    <row r="36" spans="1:42" ht="25.5" customHeight="1" x14ac:dyDescent="0.25">
      <c r="A36" s="78"/>
      <c r="B36" s="10"/>
      <c r="C36" s="11"/>
      <c r="D36" s="11"/>
      <c r="E36" s="11">
        <f>SUM('1:30'!E36)</f>
        <v>0</v>
      </c>
      <c r="F36" s="11"/>
      <c r="G36" s="43">
        <f t="shared" si="0"/>
        <v>0</v>
      </c>
      <c r="H36" s="43">
        <f>SUM('1:30'!H37)</f>
        <v>0</v>
      </c>
      <c r="I36" s="43">
        <f>SUM('1:30'!I37)</f>
        <v>0</v>
      </c>
      <c r="J36" s="45">
        <f>SUM('1:30'!J37)</f>
        <v>0</v>
      </c>
      <c r="K36" s="45">
        <f>SUM('1:30'!K37)</f>
        <v>0</v>
      </c>
      <c r="L36" s="45">
        <f>SUM('1:30'!L37)</f>
        <v>0</v>
      </c>
      <c r="M36" s="45">
        <f>SUM('1:30'!M37)</f>
        <v>0</v>
      </c>
      <c r="N36" s="46">
        <f>SUM('1:30'!N37)</f>
        <v>0</v>
      </c>
      <c r="O36" s="46">
        <f>SUM('1:30'!O37)</f>
        <v>0</v>
      </c>
      <c r="P36" s="46">
        <f>SUM('1:30'!P37)</f>
        <v>0</v>
      </c>
      <c r="Q36" s="46">
        <f>SUM('1:30'!Q37)</f>
        <v>0</v>
      </c>
      <c r="R36" s="46">
        <f>SUM('1:30'!R37)</f>
        <v>0</v>
      </c>
      <c r="S36" s="46">
        <f>SUM('1:30'!S37)</f>
        <v>0</v>
      </c>
      <c r="T36" s="46">
        <f>SUM('1:30'!T37)</f>
        <v>0</v>
      </c>
      <c r="U36" s="46">
        <f>SUM('1:30'!U37)</f>
        <v>0</v>
      </c>
      <c r="V36" s="46">
        <f>SUM('1:30'!V37)</f>
        <v>0</v>
      </c>
      <c r="W36" s="46">
        <f>SUM('1:30'!W37)</f>
        <v>0</v>
      </c>
      <c r="X36" s="46">
        <f>SUM('1:30'!X37)</f>
        <v>0</v>
      </c>
      <c r="Y36" s="46">
        <f>SUM('1:30'!Y37)</f>
        <v>0</v>
      </c>
      <c r="Z36" s="46">
        <f>SUM('1:30'!Z37)</f>
        <v>0</v>
      </c>
      <c r="AA36" s="46">
        <f>SUM('1:30'!AA37)</f>
        <v>0</v>
      </c>
      <c r="AB36" s="46">
        <f>SUM('1:30'!AB37)</f>
        <v>0</v>
      </c>
      <c r="AC36" s="46">
        <f>SUM('1:30'!AC37)</f>
        <v>0</v>
      </c>
      <c r="AD36" s="46">
        <f>SUM('1:30'!AD37)</f>
        <v>0</v>
      </c>
      <c r="AE36" s="46">
        <f>SUM('1:30'!AE37)</f>
        <v>0</v>
      </c>
      <c r="AF36" s="46">
        <f>SUM('1:30'!AF37)</f>
        <v>0</v>
      </c>
      <c r="AG36" s="46">
        <f>SUM('1:30'!AG37)</f>
        <v>0</v>
      </c>
      <c r="AH36" s="46">
        <f>SUM('1:30'!AH37)</f>
        <v>0</v>
      </c>
      <c r="AI36" s="46">
        <f>SUM('1:30'!AI37)</f>
        <v>0</v>
      </c>
      <c r="AJ36" s="46">
        <f>SUM('1:30'!AJ37)</f>
        <v>0</v>
      </c>
      <c r="AK36" s="46">
        <f>SUM('1:30'!AK37)</f>
        <v>0</v>
      </c>
      <c r="AL36" s="46">
        <f>SUM('1:30'!AL37)</f>
        <v>0</v>
      </c>
      <c r="AM36" s="46">
        <f>SUM('1:30'!AM37)</f>
        <v>0</v>
      </c>
      <c r="AN36" s="46">
        <f>SUM('1:30'!AN37)</f>
        <v>0</v>
      </c>
      <c r="AO36" s="46">
        <f>SUM('1:30'!AO37)</f>
        <v>0</v>
      </c>
      <c r="AP36" s="79">
        <f>SUM('1:30'!AP37)</f>
        <v>0</v>
      </c>
    </row>
    <row r="37" spans="1:42" ht="25.5" customHeight="1" thickBot="1" x14ac:dyDescent="0.3">
      <c r="A37" s="80"/>
      <c r="B37" s="81"/>
      <c r="C37" s="82"/>
      <c r="D37" s="82"/>
      <c r="E37" s="82">
        <f>SUM(E4:E36)</f>
        <v>768510.5</v>
      </c>
      <c r="F37" s="83"/>
      <c r="G37" s="84">
        <f t="shared" ref="G37:AE37" si="1">SUM(G4:G36)</f>
        <v>756456.25</v>
      </c>
      <c r="H37" s="84">
        <f>SUM(H4:H36)</f>
        <v>200</v>
      </c>
      <c r="I37" s="84">
        <f t="shared" si="1"/>
        <v>137261</v>
      </c>
      <c r="J37" s="84">
        <f>SUM(J4:J36)</f>
        <v>42300</v>
      </c>
      <c r="K37" s="84">
        <f t="shared" si="1"/>
        <v>0</v>
      </c>
      <c r="L37" s="84">
        <f t="shared" si="1"/>
        <v>5883</v>
      </c>
      <c r="M37" s="84">
        <f t="shared" si="1"/>
        <v>163911</v>
      </c>
      <c r="N37" s="84">
        <f t="shared" si="1"/>
        <v>245034</v>
      </c>
      <c r="O37" s="84">
        <f t="shared" si="1"/>
        <v>3180</v>
      </c>
      <c r="P37" s="84">
        <f t="shared" si="1"/>
        <v>2270</v>
      </c>
      <c r="Q37" s="84">
        <f t="shared" si="1"/>
        <v>14290</v>
      </c>
      <c r="R37" s="84">
        <f t="shared" si="1"/>
        <v>0</v>
      </c>
      <c r="S37" s="84">
        <f t="shared" si="1"/>
        <v>0</v>
      </c>
      <c r="T37" s="84">
        <f t="shared" si="1"/>
        <v>4269.5</v>
      </c>
      <c r="U37" s="84">
        <f t="shared" si="1"/>
        <v>15499.5</v>
      </c>
      <c r="V37" s="84">
        <f>SUM(V4:V36)</f>
        <v>6745</v>
      </c>
      <c r="W37" s="84">
        <f t="shared" si="1"/>
        <v>21200</v>
      </c>
      <c r="X37" s="84">
        <f t="shared" si="1"/>
        <v>150</v>
      </c>
      <c r="Y37" s="84">
        <f t="shared" si="1"/>
        <v>3100</v>
      </c>
      <c r="Z37" s="84">
        <f t="shared" si="1"/>
        <v>600</v>
      </c>
      <c r="AA37" s="84">
        <f t="shared" si="1"/>
        <v>0</v>
      </c>
      <c r="AB37" s="84">
        <f t="shared" si="1"/>
        <v>10850</v>
      </c>
      <c r="AC37" s="84">
        <f t="shared" si="1"/>
        <v>10343.5</v>
      </c>
      <c r="AD37" s="84">
        <f t="shared" si="1"/>
        <v>0</v>
      </c>
      <c r="AE37" s="84">
        <f t="shared" si="1"/>
        <v>2292.75</v>
      </c>
      <c r="AF37" s="84">
        <f t="shared" ref="AF37:AH37" si="2">SUM(AF4:AF36)</f>
        <v>0</v>
      </c>
      <c r="AG37" s="84">
        <f t="shared" si="2"/>
        <v>30000</v>
      </c>
      <c r="AH37" s="84">
        <f t="shared" si="2"/>
        <v>0</v>
      </c>
      <c r="AI37" s="84">
        <f t="shared" ref="AI37:AP37" si="3">SUM(AI4:AI36)</f>
        <v>5500</v>
      </c>
      <c r="AJ37" s="84">
        <f t="shared" si="3"/>
        <v>0</v>
      </c>
      <c r="AK37" s="84">
        <f t="shared" si="3"/>
        <v>18775</v>
      </c>
      <c r="AL37" s="84">
        <f t="shared" si="3"/>
        <v>250</v>
      </c>
      <c r="AM37" s="84">
        <f t="shared" si="3"/>
        <v>320</v>
      </c>
      <c r="AN37" s="84">
        <f t="shared" si="3"/>
        <v>11700</v>
      </c>
      <c r="AO37" s="84">
        <f t="shared" si="3"/>
        <v>371</v>
      </c>
      <c r="AP37" s="85">
        <f t="shared" si="3"/>
        <v>161</v>
      </c>
    </row>
    <row r="38" spans="1:42" ht="25.5" customHeight="1" thickBot="1" x14ac:dyDescent="0.3">
      <c r="A38" s="69"/>
      <c r="B38" s="57"/>
      <c r="C38" s="56"/>
      <c r="D38" s="70"/>
      <c r="E38" s="71"/>
      <c r="F38" s="72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 t="s">
        <v>6</v>
      </c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</row>
    <row r="39" spans="1:42" ht="41.25" customHeight="1" x14ac:dyDescent="0.25">
      <c r="A39" s="60" t="s">
        <v>3</v>
      </c>
      <c r="B39" s="61"/>
      <c r="C39" s="67">
        <f>E37</f>
        <v>768510.5</v>
      </c>
      <c r="D39" s="62"/>
      <c r="E39" s="4"/>
      <c r="AF39" s="116" t="s">
        <v>150</v>
      </c>
      <c r="AG39" s="117"/>
      <c r="AH39" s="118"/>
    </row>
    <row r="40" spans="1:42" ht="21" x14ac:dyDescent="0.25">
      <c r="A40" s="35" t="s">
        <v>4</v>
      </c>
      <c r="B40" s="63"/>
      <c r="C40" s="68">
        <f>G37</f>
        <v>756456.25</v>
      </c>
      <c r="D40" s="64"/>
      <c r="AF40" s="88">
        <v>45209</v>
      </c>
      <c r="AG40" s="87" t="s">
        <v>151</v>
      </c>
      <c r="AH40" s="89">
        <v>15000</v>
      </c>
    </row>
    <row r="41" spans="1:42" ht="30.75" customHeight="1" thickBot="1" x14ac:dyDescent="0.3">
      <c r="A41" s="58" t="s">
        <v>5</v>
      </c>
      <c r="B41" s="65"/>
      <c r="C41" s="59">
        <f>+C39-C40</f>
        <v>12054.25</v>
      </c>
      <c r="D41" s="66"/>
      <c r="L41" s="14"/>
      <c r="N41" s="3"/>
      <c r="O41" s="3"/>
      <c r="P41" s="3"/>
      <c r="Q41" s="3"/>
      <c r="R41" s="3"/>
      <c r="AF41" s="33" t="s">
        <v>152</v>
      </c>
      <c r="AG41" s="87" t="s">
        <v>93</v>
      </c>
      <c r="AH41" s="89">
        <v>100000</v>
      </c>
    </row>
    <row r="42" spans="1:42" ht="48.75" customHeight="1" x14ac:dyDescent="0.25">
      <c r="H42" s="2"/>
      <c r="I42" s="2"/>
      <c r="J42" s="2"/>
      <c r="K42" s="2"/>
      <c r="L42" s="2"/>
      <c r="M42" s="2"/>
      <c r="N42" s="2"/>
      <c r="O42" s="2"/>
      <c r="P42" s="2"/>
      <c r="Q42" s="3"/>
      <c r="R42" s="3"/>
      <c r="S42" s="5"/>
      <c r="T42" s="5"/>
      <c r="U42" s="5"/>
      <c r="V42" s="2"/>
      <c r="AF42" s="92">
        <v>44968</v>
      </c>
      <c r="AG42" s="87" t="s">
        <v>93</v>
      </c>
      <c r="AH42" s="91">
        <v>30000</v>
      </c>
    </row>
    <row r="43" spans="1:42" ht="46.5" customHeight="1" thickBot="1" x14ac:dyDescent="0.3">
      <c r="Q43" s="3"/>
      <c r="R43" s="3"/>
      <c r="S43" s="5"/>
      <c r="T43" s="5"/>
      <c r="U43" s="5"/>
      <c r="AF43" s="53" t="s">
        <v>260</v>
      </c>
      <c r="AG43" s="54" t="s">
        <v>259</v>
      </c>
      <c r="AH43" s="55">
        <v>5000</v>
      </c>
    </row>
    <row r="44" spans="1:42" ht="46.5" customHeight="1" thickBot="1" x14ac:dyDescent="0.3">
      <c r="Q44" s="3"/>
      <c r="R44" s="3"/>
      <c r="S44" s="5"/>
      <c r="T44" s="5"/>
      <c r="U44" s="5"/>
      <c r="AF44" s="53" t="s">
        <v>445</v>
      </c>
      <c r="AG44" s="54" t="s">
        <v>309</v>
      </c>
      <c r="AH44" s="55">
        <v>500</v>
      </c>
    </row>
    <row r="45" spans="1:42" ht="51.75" customHeight="1" thickBot="1" x14ac:dyDescent="0.3">
      <c r="Q45" s="3"/>
      <c r="R45" s="3"/>
      <c r="S45" s="5"/>
      <c r="T45" s="5"/>
      <c r="U45" s="5"/>
      <c r="AH45" s="93">
        <f>SUM(AH40:AH44)</f>
        <v>150500</v>
      </c>
    </row>
    <row r="46" spans="1:42" ht="46.5" customHeight="1" x14ac:dyDescent="0.25">
      <c r="Q46" s="4"/>
      <c r="R46" s="3"/>
      <c r="S46" s="5"/>
      <c r="T46" s="5"/>
      <c r="U46" s="5"/>
    </row>
    <row r="47" spans="1:42" ht="54" customHeight="1" x14ac:dyDescent="0.25">
      <c r="Q47" s="4"/>
      <c r="R47" s="4"/>
      <c r="S47" s="6"/>
      <c r="T47" s="6"/>
      <c r="U47" s="6"/>
    </row>
    <row r="48" spans="1:42" ht="36.75" customHeight="1" x14ac:dyDescent="0.25">
      <c r="Q48" s="4"/>
      <c r="R48" s="4"/>
      <c r="S48" s="4"/>
      <c r="T48" s="4"/>
      <c r="U48" s="4"/>
    </row>
    <row r="49" spans="1:42" ht="45" customHeight="1" x14ac:dyDescent="0.25">
      <c r="Q49" s="4"/>
    </row>
    <row r="52" spans="1:42" x14ac:dyDescent="0.25">
      <c r="N52" s="4"/>
      <c r="O52" s="4"/>
      <c r="P52" s="4"/>
    </row>
    <row r="53" spans="1:42" ht="53.25" customHeight="1" x14ac:dyDescent="0.25">
      <c r="W53" s="2"/>
      <c r="X53" s="2"/>
      <c r="Y53" s="2"/>
      <c r="Z53" s="2"/>
      <c r="AA53" s="2"/>
      <c r="AB53" s="2"/>
      <c r="AC53" s="2"/>
      <c r="AD53" s="2"/>
      <c r="AE53" s="2"/>
      <c r="AI53" s="2"/>
      <c r="AJ53" s="2"/>
      <c r="AK53" s="2"/>
      <c r="AL53" s="2"/>
      <c r="AM53" s="2"/>
      <c r="AN53" s="2"/>
      <c r="AO53" s="2"/>
      <c r="AP53" s="2"/>
    </row>
    <row r="54" spans="1:42" s="2" customFormat="1" ht="66.75" customHeigh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I54"/>
      <c r="AJ54"/>
      <c r="AK54"/>
      <c r="AL54"/>
      <c r="AM54"/>
      <c r="AN54"/>
      <c r="AO54"/>
      <c r="AP54"/>
    </row>
    <row r="55" spans="1:42" ht="33.75" customHeight="1" x14ac:dyDescent="0.25"/>
    <row r="56" spans="1:42" ht="33.75" customHeight="1" x14ac:dyDescent="0.25"/>
    <row r="57" spans="1:42" ht="33.75" customHeight="1" x14ac:dyDescent="0.25"/>
    <row r="58" spans="1:42" ht="33.75" customHeight="1" x14ac:dyDescent="0.25"/>
    <row r="59" spans="1:42" ht="33.75" customHeight="1" x14ac:dyDescent="0.25"/>
    <row r="60" spans="1:42" ht="33.75" customHeight="1" x14ac:dyDescent="0.25"/>
    <row r="61" spans="1:42" ht="33.75" customHeight="1" x14ac:dyDescent="0.25"/>
    <row r="62" spans="1:42" ht="33.75" customHeight="1" x14ac:dyDescent="0.25"/>
    <row r="63" spans="1:42" ht="33.75" customHeight="1" x14ac:dyDescent="0.25"/>
    <row r="64" spans="1:42" ht="33.75" customHeight="1" x14ac:dyDescent="0.25"/>
    <row r="65" ht="33.75" customHeight="1" x14ac:dyDescent="0.25"/>
    <row r="66" ht="33.75" customHeight="1" x14ac:dyDescent="0.25"/>
    <row r="67" ht="33.75" customHeight="1" x14ac:dyDescent="0.25"/>
    <row r="68" ht="33.75" customHeight="1" x14ac:dyDescent="0.25"/>
    <row r="69" ht="33.75" customHeight="1" x14ac:dyDescent="0.25"/>
    <row r="70" ht="33.75" customHeight="1" x14ac:dyDescent="0.25"/>
    <row r="71" ht="33.75" customHeight="1" x14ac:dyDescent="0.25"/>
    <row r="72" ht="33.75" customHeight="1" x14ac:dyDescent="0.25"/>
    <row r="73" ht="33.75" customHeight="1" x14ac:dyDescent="0.25"/>
    <row r="74" ht="33.75" customHeight="1" x14ac:dyDescent="0.25"/>
    <row r="75" ht="33.75" customHeight="1" x14ac:dyDescent="0.25"/>
    <row r="76" ht="33.75" customHeight="1" x14ac:dyDescent="0.25"/>
    <row r="77" ht="33.75" customHeight="1" x14ac:dyDescent="0.25"/>
    <row r="78" ht="33.75" customHeight="1" x14ac:dyDescent="0.25"/>
    <row r="79" ht="33.75" customHeight="1" x14ac:dyDescent="0.25"/>
    <row r="80" ht="33.75" customHeight="1" x14ac:dyDescent="0.25"/>
    <row r="81" ht="33.75" customHeight="1" x14ac:dyDescent="0.25"/>
    <row r="82" ht="33.75" customHeight="1" x14ac:dyDescent="0.25"/>
    <row r="83" ht="33.75" customHeight="1" x14ac:dyDescent="0.25"/>
    <row r="84" ht="33.75" customHeight="1" x14ac:dyDescent="0.25"/>
    <row r="85" ht="33.75" customHeight="1" x14ac:dyDescent="0.25"/>
    <row r="86" ht="33.75" customHeight="1" x14ac:dyDescent="0.25"/>
    <row r="87" ht="21.75" customHeight="1" x14ac:dyDescent="0.25"/>
    <row r="88" ht="21.75" customHeight="1" x14ac:dyDescent="0.25"/>
    <row r="89" ht="21.75" customHeight="1" x14ac:dyDescent="0.25"/>
    <row r="90" ht="21.75" customHeight="1" x14ac:dyDescent="0.25"/>
    <row r="91" ht="21.75" customHeight="1" x14ac:dyDescent="0.25"/>
    <row r="92" ht="21.75" customHeight="1" x14ac:dyDescent="0.25"/>
    <row r="93" ht="21.75" customHeight="1" x14ac:dyDescent="0.25"/>
    <row r="94" ht="21.75" customHeight="1" x14ac:dyDescent="0.25"/>
    <row r="95" ht="21.75" customHeight="1" x14ac:dyDescent="0.25"/>
    <row r="96" ht="21.75" customHeight="1" x14ac:dyDescent="0.25"/>
  </sheetData>
  <mergeCells count="16">
    <mergeCell ref="AF39:AH39"/>
    <mergeCell ref="B11:B12"/>
    <mergeCell ref="C11:C12"/>
    <mergeCell ref="A5:A7"/>
    <mergeCell ref="F2:R2"/>
    <mergeCell ref="A2:E2"/>
    <mergeCell ref="C13:C14"/>
    <mergeCell ref="C3:D3"/>
    <mergeCell ref="A8:A9"/>
    <mergeCell ref="A11:A12"/>
    <mergeCell ref="A13:A14"/>
    <mergeCell ref="B5:B7"/>
    <mergeCell ref="B8:B9"/>
    <mergeCell ref="B13:B14"/>
    <mergeCell ref="C5:C7"/>
    <mergeCell ref="C8:C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P48"/>
  <sheetViews>
    <sheetView rightToLeft="1" topLeftCell="O2" zoomScale="70" zoomScaleNormal="70" workbookViewId="0">
      <selection activeCell="H20" sqref="H20"/>
    </sheetView>
  </sheetViews>
  <sheetFormatPr defaultColWidth="19" defaultRowHeight="15" x14ac:dyDescent="0.25"/>
  <cols>
    <col min="1" max="1" width="41" bestFit="1" customWidth="1"/>
    <col min="2" max="2" width="13" bestFit="1" customWidth="1"/>
    <col min="4" max="4" width="41" bestFit="1" customWidth="1"/>
    <col min="6" max="6" width="62.4257812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'3'!C43</f>
        <v>68948.25</v>
      </c>
      <c r="F4" s="49" t="s">
        <v>121</v>
      </c>
      <c r="G4" s="42">
        <f>SUM(H4:AP4)</f>
        <v>50000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>
        <v>50000</v>
      </c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20"/>
      <c r="G5" s="42">
        <f t="shared" ref="G5:G37" si="0">SUM(H5:AP5)</f>
        <v>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20"/>
      <c r="G6" s="42">
        <f t="shared" si="0"/>
        <v>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20"/>
      <c r="G7" s="42">
        <f t="shared" si="0"/>
        <v>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1730</v>
      </c>
      <c r="C8" s="99" t="s">
        <v>11</v>
      </c>
      <c r="D8" s="15" t="s">
        <v>31</v>
      </c>
      <c r="E8" s="42">
        <v>1250</v>
      </c>
      <c r="F8" s="20"/>
      <c r="G8" s="42">
        <f t="shared" si="0"/>
        <v>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480</v>
      </c>
      <c r="F9" s="20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20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49" t="s">
        <v>120</v>
      </c>
      <c r="B11" s="102">
        <f>E11+E12</f>
        <v>7570</v>
      </c>
      <c r="C11" s="99" t="s">
        <v>18</v>
      </c>
      <c r="D11" s="15" t="s">
        <v>27</v>
      </c>
      <c r="E11" s="42">
        <v>7570</v>
      </c>
      <c r="F11" s="20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20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20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25.5" customHeight="1" x14ac:dyDescent="0.25">
      <c r="A14" s="8"/>
      <c r="B14" s="104"/>
      <c r="C14" s="100"/>
      <c r="D14" s="15" t="s">
        <v>44</v>
      </c>
      <c r="E14" s="1"/>
      <c r="F14" s="16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5.5" customHeight="1" x14ac:dyDescent="0.25">
      <c r="A15" s="8"/>
      <c r="B15" s="8"/>
      <c r="C15" s="1"/>
      <c r="D15" s="15" t="s">
        <v>39</v>
      </c>
      <c r="E15" s="1"/>
      <c r="F15" s="16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8"/>
      <c r="C16" s="1"/>
      <c r="D16" s="15" t="s">
        <v>62</v>
      </c>
      <c r="E16" s="1"/>
      <c r="F16" s="16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25.5" customHeight="1" x14ac:dyDescent="0.25">
      <c r="A17" s="8"/>
      <c r="B17" s="8"/>
      <c r="C17" s="1"/>
      <c r="D17" s="15" t="s">
        <v>33</v>
      </c>
      <c r="E17" s="1"/>
      <c r="F17" s="16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5.5" customHeight="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8"/>
      <c r="C19" s="1"/>
      <c r="D19" s="15" t="s">
        <v>40</v>
      </c>
      <c r="E19" s="1"/>
      <c r="F19" s="1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1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1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78248.25</v>
      </c>
      <c r="F38" s="12"/>
      <c r="G38" s="42">
        <f>SUM(G4:G37)</f>
        <v>50000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50000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78248.25</v>
      </c>
      <c r="D41" s="29"/>
    </row>
    <row r="42" spans="1:42" ht="46.5" customHeight="1" x14ac:dyDescent="0.25">
      <c r="A42" s="35" t="s">
        <v>4</v>
      </c>
      <c r="B42" s="21"/>
      <c r="C42" s="41">
        <f>G38</f>
        <v>50000</v>
      </c>
      <c r="D42" s="30"/>
    </row>
    <row r="43" spans="1:42" ht="46.5" customHeight="1" x14ac:dyDescent="0.25">
      <c r="A43" s="35" t="s">
        <v>5</v>
      </c>
      <c r="B43" s="21"/>
      <c r="C43" s="39">
        <f>+C41-C42</f>
        <v>28248.25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F2:R2"/>
    <mergeCell ref="C8:C9"/>
    <mergeCell ref="A38:D38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P48"/>
  <sheetViews>
    <sheetView rightToLeft="1" topLeftCell="D2" zoomScale="70" zoomScaleNormal="70" workbookViewId="0">
      <selection activeCell="Y18" sqref="F18:Y18"/>
    </sheetView>
  </sheetViews>
  <sheetFormatPr defaultColWidth="19" defaultRowHeight="15" x14ac:dyDescent="0.25"/>
  <cols>
    <col min="1" max="1" width="20.7109375" bestFit="1" customWidth="1"/>
    <col min="2" max="2" width="71.5703125" bestFit="1" customWidth="1"/>
    <col min="4" max="4" width="41" bestFit="1" customWidth="1"/>
    <col min="6" max="6" width="85.710937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'4'!C43</f>
        <v>28248.25</v>
      </c>
      <c r="F4" s="20" t="s">
        <v>125</v>
      </c>
      <c r="G4" s="42">
        <f>SUM(H4:AP4)</f>
        <v>-50000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>
        <v>-50000</v>
      </c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5000</v>
      </c>
      <c r="C5" s="99" t="s">
        <v>13</v>
      </c>
      <c r="D5" s="15" t="s">
        <v>122</v>
      </c>
      <c r="E5" s="42">
        <v>5000</v>
      </c>
      <c r="F5" s="15" t="s">
        <v>126</v>
      </c>
      <c r="G5" s="42">
        <f t="shared" ref="G5:G37" si="0">SUM(H5:AP5)</f>
        <v>1800</v>
      </c>
      <c r="H5" s="42"/>
      <c r="I5" s="44"/>
      <c r="J5" s="44"/>
      <c r="K5" s="44"/>
      <c r="L5" s="44"/>
      <c r="M5" s="42"/>
      <c r="N5" s="42">
        <v>1800</v>
      </c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15" t="s">
        <v>127</v>
      </c>
      <c r="G6" s="42">
        <f t="shared" si="0"/>
        <v>2550</v>
      </c>
      <c r="H6" s="42"/>
      <c r="I6" s="44"/>
      <c r="J6" s="44"/>
      <c r="K6" s="44"/>
      <c r="L6" s="44"/>
      <c r="M6" s="42">
        <v>2550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 t="s">
        <v>128</v>
      </c>
      <c r="G7" s="42">
        <f t="shared" si="0"/>
        <v>200</v>
      </c>
      <c r="H7" s="42"/>
      <c r="I7" s="44"/>
      <c r="J7" s="44"/>
      <c r="K7" s="44"/>
      <c r="L7" s="44"/>
      <c r="M7" s="42">
        <v>200</v>
      </c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0</v>
      </c>
      <c r="C8" s="99" t="s">
        <v>11</v>
      </c>
      <c r="D8" s="15" t="s">
        <v>31</v>
      </c>
      <c r="E8" s="42"/>
      <c r="F8" s="15" t="s">
        <v>129</v>
      </c>
      <c r="G8" s="42">
        <f t="shared" si="0"/>
        <v>50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>
        <v>50</v>
      </c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15" t="s">
        <v>130</v>
      </c>
      <c r="G9" s="42">
        <f t="shared" si="0"/>
        <v>30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>
        <v>30</v>
      </c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 t="s">
        <v>131</v>
      </c>
      <c r="G10" s="42">
        <f t="shared" si="0"/>
        <v>1200</v>
      </c>
      <c r="H10" s="42"/>
      <c r="I10" s="44"/>
      <c r="J10" s="44"/>
      <c r="K10" s="44"/>
      <c r="L10" s="44"/>
      <c r="M10" s="42">
        <v>1200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15" t="s">
        <v>132</v>
      </c>
      <c r="G11" s="42">
        <f t="shared" si="0"/>
        <v>140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>
        <v>140</v>
      </c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15" t="s">
        <v>133</v>
      </c>
      <c r="G12" s="42">
        <f t="shared" si="0"/>
        <v>200</v>
      </c>
      <c r="H12" s="42"/>
      <c r="I12" s="44"/>
      <c r="J12" s="44"/>
      <c r="K12" s="44"/>
      <c r="L12" s="44"/>
      <c r="M12" s="42"/>
      <c r="N12" s="42"/>
      <c r="O12" s="42">
        <v>200</v>
      </c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15" t="s">
        <v>134</v>
      </c>
      <c r="G13" s="42">
        <f t="shared" si="0"/>
        <v>2000</v>
      </c>
      <c r="H13" s="42"/>
      <c r="I13" s="44"/>
      <c r="J13" s="44"/>
      <c r="K13" s="44"/>
      <c r="L13" s="44"/>
      <c r="M13" s="42">
        <v>2000</v>
      </c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15" t="s">
        <v>135</v>
      </c>
      <c r="G14" s="42">
        <f t="shared" si="0"/>
        <v>2000</v>
      </c>
      <c r="H14" s="42"/>
      <c r="I14" s="44"/>
      <c r="J14" s="44"/>
      <c r="K14" s="44"/>
      <c r="L14" s="44"/>
      <c r="M14" s="42">
        <v>2000</v>
      </c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>
        <v>20000</v>
      </c>
      <c r="F15" s="15" t="s">
        <v>136</v>
      </c>
      <c r="G15" s="42">
        <f t="shared" si="0"/>
        <v>1845</v>
      </c>
      <c r="H15" s="42"/>
      <c r="I15" s="44"/>
      <c r="J15" s="44"/>
      <c r="K15" s="44"/>
      <c r="L15" s="44"/>
      <c r="M15" s="42"/>
      <c r="N15" s="42">
        <v>1845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>
        <v>16000</v>
      </c>
      <c r="F16" s="15" t="s">
        <v>137</v>
      </c>
      <c r="G16" s="42">
        <f t="shared" si="0"/>
        <v>230</v>
      </c>
      <c r="H16" s="42"/>
      <c r="I16" s="44"/>
      <c r="J16" s="44"/>
      <c r="K16" s="44"/>
      <c r="L16" s="44"/>
      <c r="M16" s="42"/>
      <c r="N16" s="42">
        <v>230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5" t="s">
        <v>138</v>
      </c>
      <c r="G17" s="42">
        <f t="shared" si="0"/>
        <v>340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>
        <v>340</v>
      </c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5" t="s">
        <v>139</v>
      </c>
      <c r="G18" s="42">
        <f t="shared" si="0"/>
        <v>2200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>
        <v>2200</v>
      </c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5" t="s">
        <v>140</v>
      </c>
      <c r="G19" s="42">
        <f t="shared" si="0"/>
        <v>7600</v>
      </c>
      <c r="H19" s="42"/>
      <c r="I19" s="44"/>
      <c r="J19" s="44"/>
      <c r="K19" s="44"/>
      <c r="L19" s="44"/>
      <c r="M19" s="42">
        <v>7600</v>
      </c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5" t="s">
        <v>141</v>
      </c>
      <c r="G20" s="42">
        <f t="shared" si="0"/>
        <v>1750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>
        <v>1750</v>
      </c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15" t="s">
        <v>142</v>
      </c>
      <c r="G21" s="42">
        <f t="shared" si="0"/>
        <v>1460</v>
      </c>
      <c r="H21" s="42"/>
      <c r="I21" s="44"/>
      <c r="J21" s="44"/>
      <c r="K21" s="44"/>
      <c r="L21" s="44"/>
      <c r="M21" s="42">
        <v>1460</v>
      </c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>
        <v>50000</v>
      </c>
      <c r="F22" s="15" t="s">
        <v>143</v>
      </c>
      <c r="G22" s="42">
        <f t="shared" si="0"/>
        <v>4980</v>
      </c>
      <c r="H22" s="42"/>
      <c r="I22" s="44"/>
      <c r="J22" s="44"/>
      <c r="K22" s="44"/>
      <c r="L22" s="44"/>
      <c r="M22" s="42">
        <v>4980</v>
      </c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 t="s">
        <v>123</v>
      </c>
      <c r="C23" s="1"/>
      <c r="D23" s="15" t="s">
        <v>124</v>
      </c>
      <c r="E23" s="1">
        <v>7000</v>
      </c>
      <c r="F23" s="15" t="s">
        <v>144</v>
      </c>
      <c r="G23" s="42">
        <f t="shared" si="0"/>
        <v>930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>
        <v>930</v>
      </c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5" t="s">
        <v>145</v>
      </c>
      <c r="G24" s="42">
        <f t="shared" si="0"/>
        <v>4000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>
        <v>4000</v>
      </c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5" t="s">
        <v>146</v>
      </c>
      <c r="G25" s="42">
        <f t="shared" si="0"/>
        <v>950</v>
      </c>
      <c r="H25" s="42"/>
      <c r="I25" s="44"/>
      <c r="J25" s="44"/>
      <c r="K25" s="44"/>
      <c r="L25" s="44"/>
      <c r="M25" s="42"/>
      <c r="N25" s="42"/>
      <c r="O25" s="42">
        <v>950</v>
      </c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5" t="s">
        <v>71</v>
      </c>
      <c r="G26" s="42">
        <f t="shared" si="0"/>
        <v>30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>
        <v>30</v>
      </c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5" t="s">
        <v>147</v>
      </c>
      <c r="G27" s="42">
        <f t="shared" si="0"/>
        <v>600</v>
      </c>
      <c r="H27" s="42"/>
      <c r="I27" s="44"/>
      <c r="J27" s="44">
        <v>600</v>
      </c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5" t="s">
        <v>148</v>
      </c>
      <c r="G28" s="42">
        <f t="shared" si="0"/>
        <v>200</v>
      </c>
      <c r="H28" s="42"/>
      <c r="I28" s="44"/>
      <c r="J28" s="44"/>
      <c r="K28" s="44"/>
      <c r="L28" s="44"/>
      <c r="M28" s="42"/>
      <c r="N28" s="42">
        <v>200</v>
      </c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5" t="s">
        <v>149</v>
      </c>
      <c r="G29" s="42">
        <f t="shared" si="0"/>
        <v>128961</v>
      </c>
      <c r="H29" s="42"/>
      <c r="I29" s="44">
        <v>128961</v>
      </c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126248.25</v>
      </c>
      <c r="F38" s="12"/>
      <c r="G38" s="42">
        <f>SUM(G4:G37)</f>
        <v>116246</v>
      </c>
      <c r="H38" s="42">
        <f>SUM(H4:H37)</f>
        <v>0</v>
      </c>
      <c r="I38" s="42">
        <f>SUM(I4:I37)</f>
        <v>128961</v>
      </c>
      <c r="J38" s="42">
        <f t="shared" ref="J38:AM38" si="1">SUM(J4:J37)</f>
        <v>600</v>
      </c>
      <c r="K38" s="42">
        <f t="shared" si="1"/>
        <v>0</v>
      </c>
      <c r="L38" s="42">
        <f t="shared" si="1"/>
        <v>0</v>
      </c>
      <c r="M38" s="42">
        <f t="shared" si="1"/>
        <v>21990</v>
      </c>
      <c r="N38" s="42">
        <f t="shared" si="1"/>
        <v>4075</v>
      </c>
      <c r="O38" s="42">
        <f t="shared" si="1"/>
        <v>1150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80</v>
      </c>
      <c r="U38" s="42">
        <f t="shared" si="1"/>
        <v>0</v>
      </c>
      <c r="V38" s="42">
        <f t="shared" si="1"/>
        <v>340</v>
      </c>
      <c r="W38" s="42">
        <f t="shared" si="1"/>
        <v>0</v>
      </c>
      <c r="X38" s="42">
        <f t="shared" si="1"/>
        <v>0</v>
      </c>
      <c r="Y38" s="42">
        <f t="shared" si="1"/>
        <v>2200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170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-50000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6680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126248.25</v>
      </c>
      <c r="D41" s="29"/>
    </row>
    <row r="42" spans="1:42" ht="46.5" customHeight="1" x14ac:dyDescent="0.25">
      <c r="A42" s="35" t="s">
        <v>4</v>
      </c>
      <c r="B42" s="21"/>
      <c r="C42" s="41">
        <f>G38</f>
        <v>116246</v>
      </c>
      <c r="D42" s="30"/>
    </row>
    <row r="43" spans="1:42" ht="46.5" customHeight="1" x14ac:dyDescent="0.25">
      <c r="A43" s="35" t="s">
        <v>5</v>
      </c>
      <c r="B43" s="21"/>
      <c r="C43" s="39">
        <f>+C41-C42</f>
        <v>10002.25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F2:R2"/>
    <mergeCell ref="C8:C9"/>
    <mergeCell ref="A38:D38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P48"/>
  <sheetViews>
    <sheetView rightToLeft="1" topLeftCell="L8" zoomScale="80" zoomScaleNormal="80" workbookViewId="0">
      <selection activeCell="AC13" sqref="F13:AC14"/>
    </sheetView>
  </sheetViews>
  <sheetFormatPr defaultColWidth="19" defaultRowHeight="15" x14ac:dyDescent="0.25"/>
  <cols>
    <col min="1" max="1" width="21" bestFit="1" customWidth="1"/>
    <col min="2" max="2" width="46.42578125" bestFit="1" customWidth="1"/>
    <col min="4" max="4" width="41" bestFit="1" customWidth="1"/>
    <col min="6" max="6" width="66.710937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'5'!C43</f>
        <v>10002.25</v>
      </c>
      <c r="F4" s="49" t="s">
        <v>155</v>
      </c>
      <c r="G4" s="42">
        <f>SUM(H4:AP4)</f>
        <v>4233</v>
      </c>
      <c r="H4" s="42"/>
      <c r="I4" s="44"/>
      <c r="J4" s="44"/>
      <c r="K4" s="44"/>
      <c r="L4" s="44"/>
      <c r="M4" s="42"/>
      <c r="N4" s="42">
        <v>4233</v>
      </c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26250</v>
      </c>
      <c r="C5" s="99" t="s">
        <v>13</v>
      </c>
      <c r="D5" s="15" t="s">
        <v>154</v>
      </c>
      <c r="E5" s="42">
        <v>26250</v>
      </c>
      <c r="F5" s="49" t="s">
        <v>156</v>
      </c>
      <c r="G5" s="42">
        <f t="shared" ref="G5:G37" si="0">SUM(H5:AP5)</f>
        <v>500</v>
      </c>
      <c r="H5" s="42"/>
      <c r="I5" s="44"/>
      <c r="J5" s="44"/>
      <c r="K5" s="44"/>
      <c r="L5" s="44"/>
      <c r="M5" s="42"/>
      <c r="N5" s="42"/>
      <c r="O5" s="42"/>
      <c r="P5" s="42"/>
      <c r="Q5" s="42">
        <v>500</v>
      </c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157</v>
      </c>
      <c r="G6" s="42">
        <f t="shared" si="0"/>
        <v>75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>
        <v>75</v>
      </c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158</v>
      </c>
      <c r="G7" s="42">
        <f t="shared" si="0"/>
        <v>60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>
        <v>60</v>
      </c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1510</v>
      </c>
      <c r="C8" s="99" t="s">
        <v>11</v>
      </c>
      <c r="D8" s="15" t="s">
        <v>31</v>
      </c>
      <c r="E8" s="42">
        <v>390</v>
      </c>
      <c r="F8" s="49" t="s">
        <v>159</v>
      </c>
      <c r="G8" s="42">
        <f t="shared" si="0"/>
        <v>400</v>
      </c>
      <c r="H8" s="42"/>
      <c r="I8" s="44"/>
      <c r="J8" s="44"/>
      <c r="K8" s="44"/>
      <c r="L8" s="44"/>
      <c r="M8" s="42"/>
      <c r="N8" s="42">
        <v>400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>
        <v>1120</v>
      </c>
      <c r="F9" s="49" t="s">
        <v>160</v>
      </c>
      <c r="G9" s="42">
        <f t="shared" si="0"/>
        <v>30</v>
      </c>
      <c r="H9" s="42"/>
      <c r="I9" s="44"/>
      <c r="J9" s="44"/>
      <c r="K9" s="44"/>
      <c r="L9" s="44"/>
      <c r="M9" s="42"/>
      <c r="N9" s="42"/>
      <c r="O9" s="42">
        <v>30</v>
      </c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161</v>
      </c>
      <c r="G10" s="42">
        <f t="shared" si="0"/>
        <v>4000</v>
      </c>
      <c r="H10" s="42"/>
      <c r="I10" s="44"/>
      <c r="J10" s="44"/>
      <c r="K10" s="44"/>
      <c r="L10" s="44"/>
      <c r="M10" s="42">
        <v>4000</v>
      </c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8805</v>
      </c>
      <c r="C11" s="99" t="s">
        <v>18</v>
      </c>
      <c r="D11" s="15" t="s">
        <v>27</v>
      </c>
      <c r="E11" s="42">
        <v>7425</v>
      </c>
      <c r="F11" s="49" t="s">
        <v>162</v>
      </c>
      <c r="G11" s="42">
        <f t="shared" si="0"/>
        <v>500</v>
      </c>
      <c r="H11" s="42"/>
      <c r="I11" s="44"/>
      <c r="J11" s="44"/>
      <c r="K11" s="44"/>
      <c r="L11" s="44"/>
      <c r="M11" s="42"/>
      <c r="N11" s="42"/>
      <c r="O11" s="42"/>
      <c r="P11" s="42"/>
      <c r="Q11" s="42">
        <v>500</v>
      </c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>
        <v>1380</v>
      </c>
      <c r="F12" s="49" t="s">
        <v>163</v>
      </c>
      <c r="G12" s="42">
        <f t="shared" si="0"/>
        <v>185</v>
      </c>
      <c r="H12" s="42"/>
      <c r="I12" s="44"/>
      <c r="J12" s="44"/>
      <c r="K12" s="44"/>
      <c r="L12" s="44"/>
      <c r="M12" s="42"/>
      <c r="N12" s="42">
        <v>185</v>
      </c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1400</v>
      </c>
      <c r="C13" s="99" t="s">
        <v>42</v>
      </c>
      <c r="D13" s="15" t="s">
        <v>43</v>
      </c>
      <c r="E13" s="42">
        <v>800</v>
      </c>
      <c r="F13" s="49" t="s">
        <v>164</v>
      </c>
      <c r="G13" s="42">
        <f t="shared" si="0"/>
        <v>852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>
        <v>852</v>
      </c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>
        <v>600</v>
      </c>
      <c r="F14" s="49" t="s">
        <v>165</v>
      </c>
      <c r="G14" s="42">
        <f t="shared" si="0"/>
        <v>180</v>
      </c>
      <c r="H14" s="42"/>
      <c r="I14" s="44"/>
      <c r="J14" s="44"/>
      <c r="K14" s="44"/>
      <c r="L14" s="44"/>
      <c r="M14" s="42"/>
      <c r="N14" s="42">
        <v>150</v>
      </c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>
        <v>30</v>
      </c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166</v>
      </c>
      <c r="G15" s="42">
        <f t="shared" si="0"/>
        <v>371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>
        <v>371</v>
      </c>
      <c r="AP15" s="42"/>
    </row>
    <row r="16" spans="1:42" ht="21" x14ac:dyDescent="0.25">
      <c r="A16" s="8"/>
      <c r="B16" s="18" t="s">
        <v>153</v>
      </c>
      <c r="C16" s="1"/>
      <c r="D16" s="15" t="s">
        <v>62</v>
      </c>
      <c r="E16" s="1">
        <v>830</v>
      </c>
      <c r="F16" s="49" t="s">
        <v>167</v>
      </c>
      <c r="G16" s="42">
        <f t="shared" si="0"/>
        <v>1980</v>
      </c>
      <c r="H16" s="42"/>
      <c r="I16" s="44"/>
      <c r="J16" s="44"/>
      <c r="K16" s="44"/>
      <c r="L16" s="44"/>
      <c r="M16" s="42">
        <v>1980</v>
      </c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168</v>
      </c>
      <c r="G17" s="42">
        <f t="shared" si="0"/>
        <v>300</v>
      </c>
      <c r="H17" s="42">
        <v>300</v>
      </c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169</v>
      </c>
      <c r="G18" s="42">
        <f t="shared" si="0"/>
        <v>2000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>
        <v>0</v>
      </c>
      <c r="Z18" s="42">
        <v>0</v>
      </c>
      <c r="AA18" s="42"/>
      <c r="AB18" s="42"/>
      <c r="AC18" s="42"/>
      <c r="AD18" s="42"/>
      <c r="AE18" s="42"/>
      <c r="AF18" s="42"/>
      <c r="AG18" s="42"/>
      <c r="AH18" s="42">
        <v>2000</v>
      </c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170</v>
      </c>
      <c r="G19" s="42">
        <f t="shared" si="0"/>
        <v>110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>
        <v>110</v>
      </c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49" t="s">
        <v>171</v>
      </c>
      <c r="G20" s="42">
        <f t="shared" si="0"/>
        <v>500</v>
      </c>
      <c r="H20" s="42"/>
      <c r="I20" s="44"/>
      <c r="J20" s="44"/>
      <c r="K20" s="44"/>
      <c r="L20" s="44"/>
      <c r="M20" s="42">
        <v>500</v>
      </c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49" t="s">
        <v>172</v>
      </c>
      <c r="G21" s="42">
        <f t="shared" si="0"/>
        <v>200</v>
      </c>
      <c r="H21" s="42"/>
      <c r="I21" s="44"/>
      <c r="J21" s="44"/>
      <c r="K21" s="44"/>
      <c r="L21" s="44"/>
      <c r="M21" s="42">
        <v>200</v>
      </c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 t="s">
        <v>173</v>
      </c>
      <c r="G22" s="42">
        <f t="shared" si="0"/>
        <v>1266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>
        <v>1266</v>
      </c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49" t="s">
        <v>174</v>
      </c>
      <c r="G23" s="42">
        <f t="shared" si="0"/>
        <v>300</v>
      </c>
      <c r="H23" s="42"/>
      <c r="I23" s="44"/>
      <c r="J23" s="44"/>
      <c r="K23" s="44"/>
      <c r="L23" s="44"/>
      <c r="M23" s="42"/>
      <c r="N23" s="42">
        <v>300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49" t="s">
        <v>175</v>
      </c>
      <c r="G24" s="42">
        <f t="shared" si="0"/>
        <v>2000</v>
      </c>
      <c r="H24" s="42"/>
      <c r="I24" s="44"/>
      <c r="J24" s="44"/>
      <c r="K24" s="44"/>
      <c r="L24" s="44"/>
      <c r="M24" s="42"/>
      <c r="N24" s="42">
        <v>2000</v>
      </c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49" t="s">
        <v>176</v>
      </c>
      <c r="G25" s="42">
        <f t="shared" si="0"/>
        <v>333</v>
      </c>
      <c r="H25" s="42"/>
      <c r="I25" s="44"/>
      <c r="J25" s="44"/>
      <c r="K25" s="44"/>
      <c r="L25" s="44">
        <v>333</v>
      </c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49" t="s">
        <v>177</v>
      </c>
      <c r="G26" s="42">
        <f t="shared" si="0"/>
        <v>400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>
        <v>400</v>
      </c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48797.25</v>
      </c>
      <c r="F38" s="12"/>
      <c r="G38" s="42">
        <f>SUM(G4:G37)</f>
        <v>20775</v>
      </c>
      <c r="H38" s="42">
        <f>SUM(H4:H37)</f>
        <v>300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333</v>
      </c>
      <c r="M38" s="42">
        <f t="shared" si="1"/>
        <v>6680</v>
      </c>
      <c r="N38" s="42">
        <f t="shared" si="1"/>
        <v>7268</v>
      </c>
      <c r="O38" s="42">
        <f t="shared" si="1"/>
        <v>30</v>
      </c>
      <c r="P38" s="42">
        <f t="shared" si="1"/>
        <v>0</v>
      </c>
      <c r="Q38" s="42">
        <f t="shared" si="1"/>
        <v>1000</v>
      </c>
      <c r="R38" s="42">
        <f t="shared" si="1"/>
        <v>0</v>
      </c>
      <c r="S38" s="42">
        <f t="shared" si="1"/>
        <v>0</v>
      </c>
      <c r="T38" s="42">
        <f t="shared" si="1"/>
        <v>170</v>
      </c>
      <c r="U38" s="42">
        <f t="shared" si="1"/>
        <v>1266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882</v>
      </c>
      <c r="AD38" s="42">
        <f t="shared" si="1"/>
        <v>0</v>
      </c>
      <c r="AE38" s="42">
        <f t="shared" si="1"/>
        <v>75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2000</v>
      </c>
      <c r="AI38" s="42">
        <f t="shared" si="1"/>
        <v>0</v>
      </c>
      <c r="AJ38" s="42">
        <f t="shared" si="1"/>
        <v>0</v>
      </c>
      <c r="AK38" s="42">
        <f t="shared" si="1"/>
        <v>400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371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48797.25</v>
      </c>
      <c r="D41" s="29"/>
    </row>
    <row r="42" spans="1:42" ht="46.5" customHeight="1" x14ac:dyDescent="0.25">
      <c r="A42" s="35" t="s">
        <v>4</v>
      </c>
      <c r="B42" s="21"/>
      <c r="C42" s="41">
        <f>G38</f>
        <v>20775</v>
      </c>
      <c r="D42" s="30"/>
    </row>
    <row r="43" spans="1:42" ht="46.5" customHeight="1" x14ac:dyDescent="0.25">
      <c r="A43" s="35" t="s">
        <v>5</v>
      </c>
      <c r="B43" s="21"/>
      <c r="C43" s="39">
        <f>+C41-C42</f>
        <v>28022.25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P48"/>
  <sheetViews>
    <sheetView rightToLeft="1" topLeftCell="N2" zoomScale="70" zoomScaleNormal="70" zoomScalePageLayoutView="89" workbookViewId="0">
      <selection activeCell="F7" sqref="F7"/>
    </sheetView>
  </sheetViews>
  <sheetFormatPr defaultColWidth="19" defaultRowHeight="15" x14ac:dyDescent="0.25"/>
  <cols>
    <col min="1" max="1" width="20.7109375" bestFit="1" customWidth="1"/>
    <col min="2" max="2" width="11.42578125" bestFit="1" customWidth="1"/>
    <col min="4" max="4" width="41" bestFit="1" customWidth="1"/>
    <col min="6" max="6" width="131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'6'!C43</f>
        <v>28022.25</v>
      </c>
      <c r="F4" s="49" t="s">
        <v>187</v>
      </c>
      <c r="G4" s="42">
        <f>SUM(H4:AP4)</f>
        <v>520</v>
      </c>
      <c r="H4" s="42"/>
      <c r="I4" s="44"/>
      <c r="J4" s="44"/>
      <c r="K4" s="44"/>
      <c r="L4" s="44"/>
      <c r="M4" s="42">
        <v>520</v>
      </c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5000</v>
      </c>
      <c r="C5" s="99" t="s">
        <v>13</v>
      </c>
      <c r="D5" s="15" t="s">
        <v>25</v>
      </c>
      <c r="E5" s="42"/>
      <c r="F5" s="49" t="s">
        <v>181</v>
      </c>
      <c r="G5" s="42">
        <f t="shared" ref="G5:G37" si="0">SUM(H5:AP5)</f>
        <v>30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>
        <v>30</v>
      </c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1" x14ac:dyDescent="0.25">
      <c r="A6" s="8"/>
      <c r="B6" s="103"/>
      <c r="C6" s="101"/>
      <c r="D6" s="15" t="s">
        <v>180</v>
      </c>
      <c r="E6" s="42">
        <v>5000</v>
      </c>
      <c r="F6" s="49" t="s">
        <v>182</v>
      </c>
      <c r="G6" s="42">
        <f t="shared" si="0"/>
        <v>200</v>
      </c>
      <c r="H6" s="42"/>
      <c r="I6" s="44"/>
      <c r="J6" s="44"/>
      <c r="K6" s="44"/>
      <c r="L6" s="44"/>
      <c r="M6" s="42"/>
      <c r="N6" s="42">
        <v>200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183</v>
      </c>
      <c r="G7" s="42">
        <f t="shared" si="0"/>
        <v>40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>
        <v>40</v>
      </c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0</v>
      </c>
      <c r="C8" s="99" t="s">
        <v>11</v>
      </c>
      <c r="D8" s="15" t="s">
        <v>31</v>
      </c>
      <c r="E8" s="42"/>
      <c r="F8" s="49" t="s">
        <v>184</v>
      </c>
      <c r="G8" s="42">
        <f t="shared" si="0"/>
        <v>7200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>
        <v>7200</v>
      </c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185</v>
      </c>
      <c r="G9" s="42">
        <f t="shared" si="0"/>
        <v>2000</v>
      </c>
      <c r="H9" s="42"/>
      <c r="I9" s="44"/>
      <c r="J9" s="44"/>
      <c r="K9" s="44"/>
      <c r="L9" s="44"/>
      <c r="M9" s="42">
        <v>2000</v>
      </c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49" t="s">
        <v>186</v>
      </c>
      <c r="G10" s="42">
        <f t="shared" si="0"/>
        <v>620</v>
      </c>
      <c r="H10" s="42"/>
      <c r="I10" s="44"/>
      <c r="J10" s="44"/>
      <c r="K10" s="44"/>
      <c r="L10" s="44"/>
      <c r="M10" s="42"/>
      <c r="N10" s="42">
        <v>620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520</v>
      </c>
      <c r="C11" s="99" t="s">
        <v>18</v>
      </c>
      <c r="D11" s="15" t="s">
        <v>27</v>
      </c>
      <c r="E11" s="42">
        <v>520</v>
      </c>
      <c r="F11" s="20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20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20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20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7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20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20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7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>
        <v>375</v>
      </c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1" x14ac:dyDescent="0.25">
      <c r="A22" s="8"/>
      <c r="B22" s="8"/>
      <c r="C22" s="1"/>
      <c r="D22" s="15" t="s">
        <v>75</v>
      </c>
      <c r="E22" s="1"/>
      <c r="F22" s="18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33917.25</v>
      </c>
      <c r="F38" s="12"/>
      <c r="G38" s="42">
        <f>SUM(G4:G37)</f>
        <v>10610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2520</v>
      </c>
      <c r="N38" s="42">
        <f t="shared" si="1"/>
        <v>820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70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7200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33917.25</v>
      </c>
      <c r="D41" s="29"/>
    </row>
    <row r="42" spans="1:42" ht="46.5" customHeight="1" x14ac:dyDescent="0.25">
      <c r="A42" s="35" t="s">
        <v>4</v>
      </c>
      <c r="B42" s="21"/>
      <c r="C42" s="41">
        <f>G38</f>
        <v>10610</v>
      </c>
      <c r="D42" s="30"/>
    </row>
    <row r="43" spans="1:42" ht="46.5" customHeight="1" x14ac:dyDescent="0.25">
      <c r="A43" s="35" t="s">
        <v>5</v>
      </c>
      <c r="B43" s="21"/>
      <c r="C43" s="39">
        <f>+C41-C42</f>
        <v>23307.25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P48"/>
  <sheetViews>
    <sheetView rightToLeft="1" topLeftCell="I2" zoomScale="70" zoomScaleNormal="70" workbookViewId="0">
      <selection activeCell="H20" sqref="H20"/>
    </sheetView>
  </sheetViews>
  <sheetFormatPr defaultColWidth="19" defaultRowHeight="15" x14ac:dyDescent="0.25"/>
  <cols>
    <col min="1" max="1" width="20.7109375" bestFit="1" customWidth="1"/>
    <col min="2" max="2" width="11.42578125" bestFit="1" customWidth="1"/>
    <col min="4" max="4" width="41" bestFit="1" customWidth="1"/>
    <col min="6" max="6" width="75.7109375" bestFit="1" customWidth="1"/>
    <col min="9" max="9" width="26" bestFit="1" customWidth="1"/>
    <col min="34" max="34" width="28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'7'!C43</f>
        <v>23307.25</v>
      </c>
      <c r="F4" s="15"/>
      <c r="G4" s="42">
        <f>SUM(H4:AP4)</f>
        <v>0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15"/>
      <c r="G5" s="42">
        <f t="shared" ref="G5:G37" si="0">SUM(H5:AP5)</f>
        <v>0</v>
      </c>
      <c r="H5" s="42"/>
      <c r="I5" s="44"/>
      <c r="J5" s="44"/>
      <c r="K5" s="44"/>
      <c r="L5" s="44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15"/>
      <c r="G6" s="42">
        <f t="shared" si="0"/>
        <v>0</v>
      </c>
      <c r="H6" s="42"/>
      <c r="I6" s="44"/>
      <c r="J6" s="44"/>
      <c r="K6" s="44"/>
      <c r="L6" s="44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15"/>
      <c r="G7" s="42">
        <f t="shared" si="0"/>
        <v>0</v>
      </c>
      <c r="H7" s="42"/>
      <c r="I7" s="44"/>
      <c r="J7" s="44"/>
      <c r="K7" s="44"/>
      <c r="L7" s="44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95</v>
      </c>
      <c r="C8" s="99" t="s">
        <v>11</v>
      </c>
      <c r="D8" s="15" t="s">
        <v>31</v>
      </c>
      <c r="E8" s="42">
        <v>95</v>
      </c>
      <c r="F8" s="15"/>
      <c r="G8" s="42">
        <f t="shared" si="0"/>
        <v>0</v>
      </c>
      <c r="H8" s="42"/>
      <c r="I8" s="44"/>
      <c r="J8" s="44"/>
      <c r="K8" s="44"/>
      <c r="L8" s="44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15"/>
      <c r="G9" s="42">
        <f t="shared" si="0"/>
        <v>0</v>
      </c>
      <c r="H9" s="42"/>
      <c r="I9" s="44"/>
      <c r="J9" s="44"/>
      <c r="K9" s="44"/>
      <c r="L9" s="44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/>
      <c r="F10" s="15"/>
      <c r="G10" s="42">
        <f t="shared" si="0"/>
        <v>0</v>
      </c>
      <c r="H10" s="42"/>
      <c r="I10" s="44"/>
      <c r="J10" s="44"/>
      <c r="K10" s="44"/>
      <c r="L10" s="44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16"/>
      <c r="G11" s="42">
        <f t="shared" si="0"/>
        <v>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20"/>
      <c r="G12" s="42">
        <f t="shared" si="0"/>
        <v>0</v>
      </c>
      <c r="H12" s="42"/>
      <c r="I12" s="44"/>
      <c r="J12" s="44"/>
      <c r="K12" s="44"/>
      <c r="L12" s="44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0</v>
      </c>
      <c r="C13" s="99" t="s">
        <v>42</v>
      </c>
      <c r="D13" s="15" t="s">
        <v>43</v>
      </c>
      <c r="E13" s="42"/>
      <c r="F13" s="16"/>
      <c r="G13" s="42">
        <f t="shared" si="0"/>
        <v>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16"/>
      <c r="G14" s="42">
        <f t="shared" si="0"/>
        <v>0</v>
      </c>
      <c r="H14" s="42"/>
      <c r="I14" s="44"/>
      <c r="J14" s="44"/>
      <c r="K14" s="44"/>
      <c r="L14" s="44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16"/>
      <c r="G15" s="42">
        <f t="shared" si="0"/>
        <v>0</v>
      </c>
      <c r="H15" s="42"/>
      <c r="I15" s="44"/>
      <c r="J15" s="44"/>
      <c r="K15" s="44"/>
      <c r="L15" s="44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16"/>
      <c r="G16" s="42">
        <f t="shared" si="0"/>
        <v>0</v>
      </c>
      <c r="H16" s="42"/>
      <c r="I16" s="44"/>
      <c r="J16" s="44"/>
      <c r="K16" s="44"/>
      <c r="L16" s="44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16"/>
      <c r="G17" s="42">
        <f t="shared" si="0"/>
        <v>0</v>
      </c>
      <c r="H17" s="42"/>
      <c r="I17" s="44"/>
      <c r="J17" s="44"/>
      <c r="K17" s="44"/>
      <c r="L17" s="44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16"/>
      <c r="G18" s="42">
        <f t="shared" si="0"/>
        <v>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16"/>
      <c r="G19" s="42">
        <f t="shared" si="0"/>
        <v>0</v>
      </c>
      <c r="H19" s="42"/>
      <c r="I19" s="44"/>
      <c r="J19" s="44"/>
      <c r="K19" s="44"/>
      <c r="L19" s="44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/>
      <c r="F20" s="16"/>
      <c r="G20" s="42">
        <f t="shared" si="0"/>
        <v>0</v>
      </c>
      <c r="H20" s="42"/>
      <c r="I20" s="44"/>
      <c r="J20" s="44"/>
      <c r="K20" s="44"/>
      <c r="L20" s="44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16"/>
      <c r="G21" s="42">
        <f t="shared" si="0"/>
        <v>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>
        <v>50000</v>
      </c>
      <c r="F22" s="19"/>
      <c r="G22" s="42">
        <f t="shared" si="0"/>
        <v>0</v>
      </c>
      <c r="H22" s="42"/>
      <c r="I22" s="44"/>
      <c r="J22" s="44"/>
      <c r="K22" s="44"/>
      <c r="L22" s="44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16"/>
      <c r="G23" s="42">
        <f t="shared" si="0"/>
        <v>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16"/>
      <c r="G24" s="42">
        <f t="shared" si="0"/>
        <v>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16"/>
      <c r="G25" s="42">
        <f t="shared" si="0"/>
        <v>0</v>
      </c>
      <c r="H25" s="42"/>
      <c r="I25" s="44"/>
      <c r="J25" s="44"/>
      <c r="K25" s="44"/>
      <c r="L25" s="44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16"/>
      <c r="G26" s="42">
        <f t="shared" si="0"/>
        <v>0</v>
      </c>
      <c r="H26" s="42"/>
      <c r="I26" s="44"/>
      <c r="J26" s="44"/>
      <c r="K26" s="44"/>
      <c r="L26" s="44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73402.25</v>
      </c>
      <c r="F38" s="12"/>
      <c r="G38" s="42">
        <f>SUM(G4:G37)</f>
        <v>0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0</v>
      </c>
      <c r="M38" s="42">
        <f t="shared" si="1"/>
        <v>0</v>
      </c>
      <c r="N38" s="42">
        <f t="shared" si="1"/>
        <v>0</v>
      </c>
      <c r="O38" s="42">
        <f t="shared" si="1"/>
        <v>0</v>
      </c>
      <c r="P38" s="42">
        <f t="shared" si="1"/>
        <v>0</v>
      </c>
      <c r="Q38" s="42">
        <f t="shared" si="1"/>
        <v>0</v>
      </c>
      <c r="R38" s="42">
        <f t="shared" si="1"/>
        <v>0</v>
      </c>
      <c r="S38" s="42">
        <f t="shared" si="1"/>
        <v>0</v>
      </c>
      <c r="T38" s="42">
        <f t="shared" si="1"/>
        <v>0</v>
      </c>
      <c r="U38" s="42">
        <f t="shared" si="1"/>
        <v>0</v>
      </c>
      <c r="V38" s="42">
        <f t="shared" si="1"/>
        <v>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0</v>
      </c>
      <c r="AI38" s="42">
        <f t="shared" si="1"/>
        <v>0</v>
      </c>
      <c r="AJ38" s="42">
        <f t="shared" si="1"/>
        <v>0</v>
      </c>
      <c r="AK38" s="42">
        <f t="shared" si="1"/>
        <v>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73402.25</v>
      </c>
      <c r="D41" s="29"/>
    </row>
    <row r="42" spans="1:42" ht="46.5" customHeight="1" x14ac:dyDescent="0.25">
      <c r="A42" s="35" t="s">
        <v>4</v>
      </c>
      <c r="B42" s="21"/>
      <c r="C42" s="41">
        <f>G38</f>
        <v>0</v>
      </c>
      <c r="D42" s="30"/>
    </row>
    <row r="43" spans="1:42" ht="46.5" customHeight="1" x14ac:dyDescent="0.25">
      <c r="A43" s="35" t="s">
        <v>5</v>
      </c>
      <c r="B43" s="21"/>
      <c r="C43" s="39">
        <f>+C41-C42</f>
        <v>73402.25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48"/>
  <sheetViews>
    <sheetView rightToLeft="1" topLeftCell="O2" zoomScale="73" zoomScaleNormal="73" workbookViewId="0">
      <selection activeCell="H20" sqref="H20"/>
    </sheetView>
  </sheetViews>
  <sheetFormatPr defaultColWidth="19" defaultRowHeight="15" x14ac:dyDescent="0.25"/>
  <cols>
    <col min="1" max="1" width="21.28515625" bestFit="1" customWidth="1"/>
    <col min="2" max="2" width="13" bestFit="1" customWidth="1"/>
    <col min="4" max="4" width="42.5703125" bestFit="1" customWidth="1"/>
    <col min="6" max="6" width="77.28515625" bestFit="1" customWidth="1"/>
    <col min="9" max="9" width="27.5703125" bestFit="1" customWidth="1"/>
    <col min="31" max="31" width="20.7109375" bestFit="1" customWidth="1"/>
    <col min="32" max="33" width="20.7109375" customWidth="1"/>
    <col min="34" max="34" width="29.7109375" bestFit="1" customWidth="1"/>
    <col min="35" max="35" width="20.7109375" bestFit="1" customWidth="1"/>
    <col min="36" max="37" width="20.7109375" customWidth="1"/>
    <col min="38" max="39" width="20.7109375" bestFit="1" customWidth="1"/>
  </cols>
  <sheetData>
    <row r="1" spans="1:42" ht="15.75" hidden="1" thickBot="1" x14ac:dyDescent="0.3"/>
    <row r="2" spans="1:42" ht="36.75" customHeight="1" x14ac:dyDescent="0.3">
      <c r="A2" s="110" t="s">
        <v>355</v>
      </c>
      <c r="B2" s="111"/>
      <c r="C2" s="111"/>
      <c r="D2" s="111"/>
      <c r="E2" s="112"/>
      <c r="F2" s="94" t="s">
        <v>356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13"/>
      <c r="T2" s="7"/>
      <c r="U2" s="7"/>
      <c r="V2" s="7"/>
      <c r="W2" s="7"/>
      <c r="X2" s="7"/>
      <c r="Y2" s="7"/>
      <c r="Z2" s="7"/>
      <c r="AA2" s="7"/>
      <c r="AB2" s="7"/>
    </row>
    <row r="3" spans="1:42" s="27" customFormat="1" ht="63" x14ac:dyDescent="0.35">
      <c r="A3" s="25" t="s">
        <v>34</v>
      </c>
      <c r="B3" s="25" t="s">
        <v>435</v>
      </c>
      <c r="C3" s="108" t="s">
        <v>37</v>
      </c>
      <c r="D3" s="109"/>
      <c r="E3" s="25" t="s">
        <v>0</v>
      </c>
      <c r="F3" s="25" t="s">
        <v>38</v>
      </c>
      <c r="G3" s="25" t="s">
        <v>2</v>
      </c>
      <c r="H3" s="25" t="s">
        <v>9</v>
      </c>
      <c r="I3" s="25" t="s">
        <v>60</v>
      </c>
      <c r="J3" s="25" t="s">
        <v>7</v>
      </c>
      <c r="K3" s="25" t="s">
        <v>14</v>
      </c>
      <c r="L3" s="25" t="s">
        <v>61</v>
      </c>
      <c r="M3" s="25" t="s">
        <v>29</v>
      </c>
      <c r="N3" s="25" t="s">
        <v>8</v>
      </c>
      <c r="O3" s="25" t="s">
        <v>10</v>
      </c>
      <c r="P3" s="25" t="s">
        <v>17</v>
      </c>
      <c r="Q3" s="25" t="s">
        <v>15</v>
      </c>
      <c r="R3" s="26" t="s">
        <v>19</v>
      </c>
      <c r="S3" s="26" t="s">
        <v>16</v>
      </c>
      <c r="T3" s="25" t="s">
        <v>20</v>
      </c>
      <c r="U3" s="25" t="s">
        <v>21</v>
      </c>
      <c r="V3" s="25" t="s">
        <v>22</v>
      </c>
      <c r="W3" s="25" t="s">
        <v>23</v>
      </c>
      <c r="X3" s="25" t="s">
        <v>24</v>
      </c>
      <c r="Y3" s="25" t="s">
        <v>30</v>
      </c>
      <c r="Z3" s="26" t="s">
        <v>35</v>
      </c>
      <c r="AA3" s="25" t="s">
        <v>36</v>
      </c>
      <c r="AB3" s="25" t="s">
        <v>45</v>
      </c>
      <c r="AC3" s="25" t="s">
        <v>46</v>
      </c>
      <c r="AD3" s="25" t="s">
        <v>47</v>
      </c>
      <c r="AE3" s="25" t="s">
        <v>178</v>
      </c>
      <c r="AF3" s="25" t="s">
        <v>251</v>
      </c>
      <c r="AG3" s="25" t="s">
        <v>252</v>
      </c>
      <c r="AH3" s="25" t="s">
        <v>253</v>
      </c>
      <c r="AI3" s="25" t="s">
        <v>50</v>
      </c>
      <c r="AJ3" s="25" t="s">
        <v>56</v>
      </c>
      <c r="AK3" s="25" t="s">
        <v>55</v>
      </c>
      <c r="AL3" s="25" t="s">
        <v>54</v>
      </c>
      <c r="AM3" s="25" t="s">
        <v>63</v>
      </c>
      <c r="AN3" s="25" t="s">
        <v>254</v>
      </c>
      <c r="AO3" s="25" t="s">
        <v>179</v>
      </c>
      <c r="AP3" s="25" t="s">
        <v>234</v>
      </c>
    </row>
    <row r="4" spans="1:42" ht="25.5" customHeight="1" x14ac:dyDescent="0.25">
      <c r="A4" s="8"/>
      <c r="B4" s="8"/>
      <c r="C4" s="1"/>
      <c r="D4" s="15" t="s">
        <v>65</v>
      </c>
      <c r="E4" s="42">
        <f>'8'!C43</f>
        <v>73402.25</v>
      </c>
      <c r="F4" s="15" t="s">
        <v>188</v>
      </c>
      <c r="G4" s="42">
        <f>SUM(H4:AP4)</f>
        <v>-2000</v>
      </c>
      <c r="H4" s="42"/>
      <c r="I4" s="44"/>
      <c r="J4" s="44"/>
      <c r="K4" s="44"/>
      <c r="L4" s="44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>
        <v>-2000</v>
      </c>
      <c r="AI4" s="42"/>
      <c r="AJ4" s="42"/>
      <c r="AK4" s="42"/>
      <c r="AL4" s="42"/>
      <c r="AM4" s="42"/>
      <c r="AN4" s="42"/>
      <c r="AO4" s="42"/>
      <c r="AP4" s="42"/>
    </row>
    <row r="5" spans="1:42" ht="25.5" customHeight="1" x14ac:dyDescent="0.25">
      <c r="A5" s="8"/>
      <c r="B5" s="102">
        <f>E5+E6+E7</f>
        <v>0</v>
      </c>
      <c r="C5" s="99" t="s">
        <v>13</v>
      </c>
      <c r="D5" s="15" t="s">
        <v>25</v>
      </c>
      <c r="E5" s="42"/>
      <c r="F5" s="49" t="s">
        <v>189</v>
      </c>
      <c r="G5" s="42">
        <f t="shared" ref="G5:G37" si="0">SUM(H5:AP5)</f>
        <v>250</v>
      </c>
      <c r="H5" s="42"/>
      <c r="I5" s="44"/>
      <c r="J5" s="44"/>
      <c r="K5" s="44"/>
      <c r="L5" s="44"/>
      <c r="M5" s="42">
        <v>250</v>
      </c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</row>
    <row r="6" spans="1:42" ht="25.5" customHeight="1" x14ac:dyDescent="0.25">
      <c r="A6" s="8"/>
      <c r="B6" s="103"/>
      <c r="C6" s="101"/>
      <c r="D6" s="15" t="s">
        <v>26</v>
      </c>
      <c r="E6" s="42"/>
      <c r="F6" s="49" t="s">
        <v>190</v>
      </c>
      <c r="G6" s="42">
        <f t="shared" si="0"/>
        <v>1500</v>
      </c>
      <c r="H6" s="42"/>
      <c r="I6" s="44"/>
      <c r="J6" s="44"/>
      <c r="K6" s="44"/>
      <c r="L6" s="44"/>
      <c r="M6" s="42">
        <v>1500</v>
      </c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</row>
    <row r="7" spans="1:42" ht="25.5" customHeight="1" x14ac:dyDescent="0.25">
      <c r="A7" s="8"/>
      <c r="B7" s="104"/>
      <c r="C7" s="100"/>
      <c r="D7" s="15" t="s">
        <v>64</v>
      </c>
      <c r="E7" s="42"/>
      <c r="F7" s="49" t="s">
        <v>191</v>
      </c>
      <c r="G7" s="42">
        <f t="shared" si="0"/>
        <v>13200</v>
      </c>
      <c r="H7" s="42"/>
      <c r="I7" s="44"/>
      <c r="J7" s="44"/>
      <c r="K7" s="44"/>
      <c r="L7" s="44"/>
      <c r="M7" s="42"/>
      <c r="N7" s="42">
        <v>13200</v>
      </c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</row>
    <row r="8" spans="1:42" ht="25.5" customHeight="1" x14ac:dyDescent="0.25">
      <c r="A8" s="8"/>
      <c r="B8" s="102">
        <f>E8+E9</f>
        <v>1195</v>
      </c>
      <c r="C8" s="99" t="s">
        <v>11</v>
      </c>
      <c r="D8" s="15" t="s">
        <v>31</v>
      </c>
      <c r="E8" s="42">
        <v>1195</v>
      </c>
      <c r="F8" s="49" t="s">
        <v>192</v>
      </c>
      <c r="G8" s="42">
        <f t="shared" si="0"/>
        <v>120</v>
      </c>
      <c r="H8" s="42"/>
      <c r="I8" s="44"/>
      <c r="J8" s="44"/>
      <c r="K8" s="44"/>
      <c r="L8" s="44"/>
      <c r="M8" s="42"/>
      <c r="N8" s="42"/>
      <c r="O8" s="42"/>
      <c r="P8" s="42">
        <v>120</v>
      </c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</row>
    <row r="9" spans="1:42" ht="25.5" customHeight="1" x14ac:dyDescent="0.25">
      <c r="A9" s="8"/>
      <c r="B9" s="104"/>
      <c r="C9" s="100"/>
      <c r="D9" s="15" t="s">
        <v>32</v>
      </c>
      <c r="E9" s="42"/>
      <c r="F9" s="49" t="s">
        <v>193</v>
      </c>
      <c r="G9" s="42">
        <f t="shared" si="0"/>
        <v>70</v>
      </c>
      <c r="H9" s="42"/>
      <c r="I9" s="44"/>
      <c r="J9" s="44"/>
      <c r="K9" s="44"/>
      <c r="L9" s="44"/>
      <c r="M9" s="42"/>
      <c r="N9" s="42"/>
      <c r="O9" s="42">
        <v>70</v>
      </c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</row>
    <row r="10" spans="1:42" ht="25.5" customHeight="1" x14ac:dyDescent="0.25">
      <c r="A10" s="8"/>
      <c r="B10" s="8"/>
      <c r="C10" s="1"/>
      <c r="D10" s="15" t="s">
        <v>12</v>
      </c>
      <c r="E10" s="42">
        <v>480</v>
      </c>
      <c r="F10" s="49" t="s">
        <v>194</v>
      </c>
      <c r="G10" s="42">
        <f t="shared" si="0"/>
        <v>47200</v>
      </c>
      <c r="H10" s="42"/>
      <c r="I10" s="44"/>
      <c r="J10" s="44"/>
      <c r="K10" s="44"/>
      <c r="L10" s="44"/>
      <c r="M10" s="42"/>
      <c r="N10" s="42">
        <v>47200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</row>
    <row r="11" spans="1:42" ht="25.5" customHeight="1" x14ac:dyDescent="0.25">
      <c r="A11" s="8"/>
      <c r="B11" s="102">
        <f>E11+E12</f>
        <v>0</v>
      </c>
      <c r="C11" s="99" t="s">
        <v>18</v>
      </c>
      <c r="D11" s="15" t="s">
        <v>27</v>
      </c>
      <c r="E11" s="42"/>
      <c r="F11" s="49" t="s">
        <v>195</v>
      </c>
      <c r="G11" s="42">
        <f t="shared" si="0"/>
        <v>120</v>
      </c>
      <c r="H11" s="42"/>
      <c r="I11" s="44"/>
      <c r="J11" s="44"/>
      <c r="K11" s="44"/>
      <c r="L11" s="44"/>
      <c r="M11" s="42"/>
      <c r="N11" s="42"/>
      <c r="O11" s="42"/>
      <c r="P11" s="42"/>
      <c r="Q11" s="42"/>
      <c r="R11" s="42"/>
      <c r="S11" s="42"/>
      <c r="T11" s="42">
        <v>120</v>
      </c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</row>
    <row r="12" spans="1:42" ht="25.5" customHeight="1" x14ac:dyDescent="0.25">
      <c r="A12" s="8"/>
      <c r="B12" s="104"/>
      <c r="C12" s="100"/>
      <c r="D12" s="15" t="s">
        <v>28</v>
      </c>
      <c r="E12" s="42"/>
      <c r="F12" s="49" t="s">
        <v>196</v>
      </c>
      <c r="G12" s="42">
        <f t="shared" si="0"/>
        <v>700</v>
      </c>
      <c r="H12" s="42"/>
      <c r="I12" s="44"/>
      <c r="J12" s="44"/>
      <c r="K12" s="44"/>
      <c r="L12" s="44"/>
      <c r="M12" s="42"/>
      <c r="N12" s="42"/>
      <c r="O12" s="42">
        <v>700</v>
      </c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</row>
    <row r="13" spans="1:42" ht="25.5" customHeight="1" x14ac:dyDescent="0.25">
      <c r="A13" s="8"/>
      <c r="B13" s="102">
        <f>E13+E14</f>
        <v>250</v>
      </c>
      <c r="C13" s="99" t="s">
        <v>42</v>
      </c>
      <c r="D13" s="15" t="s">
        <v>43</v>
      </c>
      <c r="E13" s="42">
        <v>250</v>
      </c>
      <c r="F13" s="49" t="s">
        <v>89</v>
      </c>
      <c r="G13" s="42">
        <f t="shared" si="0"/>
        <v>200</v>
      </c>
      <c r="H13" s="42"/>
      <c r="I13" s="44"/>
      <c r="J13" s="44"/>
      <c r="K13" s="44"/>
      <c r="L13" s="44"/>
      <c r="M13" s="42"/>
      <c r="N13" s="42"/>
      <c r="O13" s="42"/>
      <c r="P13" s="42"/>
      <c r="Q13" s="42"/>
      <c r="R13" s="42"/>
      <c r="S13" s="42"/>
      <c r="T13" s="42"/>
      <c r="U13" s="42"/>
      <c r="V13" s="42">
        <v>200</v>
      </c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</row>
    <row r="14" spans="1:42" ht="55.5" customHeight="1" x14ac:dyDescent="0.25">
      <c r="A14" s="8"/>
      <c r="B14" s="104"/>
      <c r="C14" s="100"/>
      <c r="D14" s="15" t="s">
        <v>44</v>
      </c>
      <c r="E14" s="1"/>
      <c r="F14" s="49" t="s">
        <v>197</v>
      </c>
      <c r="G14" s="42">
        <f t="shared" si="0"/>
        <v>2000</v>
      </c>
      <c r="H14" s="42"/>
      <c r="I14" s="44"/>
      <c r="J14" s="44"/>
      <c r="K14" s="44"/>
      <c r="L14" s="44"/>
      <c r="M14" s="42">
        <v>2000</v>
      </c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</row>
    <row r="15" spans="1:42" ht="21" x14ac:dyDescent="0.25">
      <c r="A15" s="8"/>
      <c r="B15" s="8"/>
      <c r="C15" s="1"/>
      <c r="D15" s="15" t="s">
        <v>39</v>
      </c>
      <c r="E15" s="1"/>
      <c r="F15" s="49" t="s">
        <v>198</v>
      </c>
      <c r="G15" s="42">
        <f t="shared" si="0"/>
        <v>2000</v>
      </c>
      <c r="H15" s="42"/>
      <c r="I15" s="44"/>
      <c r="J15" s="44"/>
      <c r="K15" s="44"/>
      <c r="L15" s="44"/>
      <c r="M15" s="42">
        <v>2000</v>
      </c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</row>
    <row r="16" spans="1:42" ht="21" x14ac:dyDescent="0.25">
      <c r="A16" s="8"/>
      <c r="B16" s="18"/>
      <c r="C16" s="1"/>
      <c r="D16" s="15" t="s">
        <v>62</v>
      </c>
      <c r="E16" s="1"/>
      <c r="F16" s="49" t="s">
        <v>199</v>
      </c>
      <c r="G16" s="42">
        <f t="shared" si="0"/>
        <v>1540</v>
      </c>
      <c r="H16" s="42"/>
      <c r="I16" s="44"/>
      <c r="J16" s="44"/>
      <c r="K16" s="44"/>
      <c r="L16" s="44"/>
      <c r="M16" s="42"/>
      <c r="N16" s="42">
        <v>1540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</row>
    <row r="17" spans="1:42" ht="65.25" customHeight="1" x14ac:dyDescent="0.25">
      <c r="A17" s="8"/>
      <c r="B17" s="8"/>
      <c r="C17" s="1"/>
      <c r="D17" s="15" t="s">
        <v>33</v>
      </c>
      <c r="E17" s="1"/>
      <c r="F17" s="49" t="s">
        <v>200</v>
      </c>
      <c r="G17" s="42">
        <f t="shared" si="0"/>
        <v>500</v>
      </c>
      <c r="H17" s="42"/>
      <c r="I17" s="44"/>
      <c r="J17" s="44"/>
      <c r="K17" s="44"/>
      <c r="L17" s="44"/>
      <c r="M17" s="42"/>
      <c r="N17" s="42"/>
      <c r="O17" s="42"/>
      <c r="P17" s="42"/>
      <c r="Q17" s="42">
        <v>500</v>
      </c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</row>
    <row r="18" spans="1:42" ht="21" x14ac:dyDescent="0.25">
      <c r="A18" s="8"/>
      <c r="B18" s="18"/>
      <c r="C18" s="1"/>
      <c r="D18" s="15" t="s">
        <v>48</v>
      </c>
      <c r="E18" s="1"/>
      <c r="F18" s="49" t="s">
        <v>201</v>
      </c>
      <c r="G18" s="42">
        <f t="shared" si="0"/>
        <v>300</v>
      </c>
      <c r="H18" s="42"/>
      <c r="I18" s="44"/>
      <c r="J18" s="44"/>
      <c r="K18" s="44"/>
      <c r="L18" s="44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>
        <v>300</v>
      </c>
      <c r="AL18" s="42"/>
      <c r="AM18" s="42"/>
      <c r="AN18" s="42"/>
      <c r="AO18" s="42"/>
      <c r="AP18" s="42"/>
    </row>
    <row r="19" spans="1:42" ht="25.5" customHeight="1" x14ac:dyDescent="0.25">
      <c r="A19" s="8"/>
      <c r="B19" s="18"/>
      <c r="C19" s="1"/>
      <c r="D19" s="15" t="s">
        <v>40</v>
      </c>
      <c r="E19" s="1"/>
      <c r="F19" s="49" t="s">
        <v>202</v>
      </c>
      <c r="G19" s="42">
        <f t="shared" si="0"/>
        <v>3500</v>
      </c>
      <c r="H19" s="42"/>
      <c r="I19" s="44"/>
      <c r="J19" s="44"/>
      <c r="K19" s="44"/>
      <c r="L19" s="44"/>
      <c r="M19" s="42"/>
      <c r="N19" s="42">
        <v>3500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</row>
    <row r="20" spans="1:42" ht="25.5" customHeight="1" x14ac:dyDescent="0.25">
      <c r="A20" s="8"/>
      <c r="B20" s="8"/>
      <c r="C20" s="1"/>
      <c r="D20" s="15" t="s">
        <v>41</v>
      </c>
      <c r="E20" s="1">
        <v>590</v>
      </c>
      <c r="F20" s="49" t="s">
        <v>203</v>
      </c>
      <c r="G20" s="42">
        <f t="shared" si="0"/>
        <v>800</v>
      </c>
      <c r="H20" s="42"/>
      <c r="I20" s="44"/>
      <c r="J20" s="44"/>
      <c r="K20" s="44"/>
      <c r="L20" s="44"/>
      <c r="M20" s="42">
        <v>800</v>
      </c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</row>
    <row r="21" spans="1:42" ht="25.5" customHeight="1" x14ac:dyDescent="0.25">
      <c r="A21" s="8"/>
      <c r="B21" s="8"/>
      <c r="C21" s="1"/>
      <c r="D21" s="15" t="s">
        <v>104</v>
      </c>
      <c r="E21" s="1"/>
      <c r="F21" s="49" t="s">
        <v>204</v>
      </c>
      <c r="G21" s="42">
        <f t="shared" si="0"/>
        <v>600</v>
      </c>
      <c r="H21" s="42"/>
      <c r="I21" s="44"/>
      <c r="J21" s="44"/>
      <c r="K21" s="44"/>
      <c r="L21" s="44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>
        <v>600</v>
      </c>
      <c r="AL21" s="42"/>
      <c r="AM21" s="42"/>
      <c r="AN21" s="42"/>
      <c r="AO21" s="42"/>
      <c r="AP21" s="42"/>
    </row>
    <row r="22" spans="1:42" ht="25.5" customHeight="1" x14ac:dyDescent="0.25">
      <c r="A22" s="8"/>
      <c r="B22" s="8"/>
      <c r="C22" s="1"/>
      <c r="D22" s="15" t="s">
        <v>75</v>
      </c>
      <c r="E22" s="1"/>
      <c r="F22" s="49" t="s">
        <v>205</v>
      </c>
      <c r="G22" s="42">
        <f t="shared" si="0"/>
        <v>375</v>
      </c>
      <c r="H22" s="42"/>
      <c r="I22" s="44"/>
      <c r="J22" s="44"/>
      <c r="K22" s="44"/>
      <c r="L22" s="44"/>
      <c r="M22" s="42">
        <v>375</v>
      </c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</row>
    <row r="23" spans="1:42" ht="25.5" customHeight="1" x14ac:dyDescent="0.25">
      <c r="A23" s="8"/>
      <c r="B23" s="8"/>
      <c r="C23" s="1"/>
      <c r="D23" s="15" t="s">
        <v>124</v>
      </c>
      <c r="E23" s="1"/>
      <c r="F23" s="49" t="s">
        <v>206</v>
      </c>
      <c r="G23" s="42">
        <f t="shared" si="0"/>
        <v>150</v>
      </c>
      <c r="H23" s="42"/>
      <c r="I23" s="44"/>
      <c r="J23" s="44"/>
      <c r="K23" s="44"/>
      <c r="L23" s="44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>
        <v>150</v>
      </c>
      <c r="AL23" s="42"/>
      <c r="AM23" s="42"/>
      <c r="AN23" s="42"/>
      <c r="AO23" s="42"/>
      <c r="AP23" s="42"/>
    </row>
    <row r="24" spans="1:42" ht="25.5" customHeight="1" x14ac:dyDescent="0.25">
      <c r="A24" s="8"/>
      <c r="B24" s="8"/>
      <c r="C24" s="1"/>
      <c r="D24" s="15" t="s">
        <v>496</v>
      </c>
      <c r="E24" s="1"/>
      <c r="F24" s="49" t="s">
        <v>207</v>
      </c>
      <c r="G24" s="42">
        <f t="shared" si="0"/>
        <v>50</v>
      </c>
      <c r="H24" s="42"/>
      <c r="I24" s="44"/>
      <c r="J24" s="44"/>
      <c r="K24" s="44"/>
      <c r="L24" s="44"/>
      <c r="M24" s="42"/>
      <c r="N24" s="42"/>
      <c r="O24" s="42"/>
      <c r="P24" s="42"/>
      <c r="Q24" s="42"/>
      <c r="R24" s="42"/>
      <c r="S24" s="42"/>
      <c r="T24" s="42"/>
      <c r="U24" s="42"/>
      <c r="V24" s="42">
        <v>50</v>
      </c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</row>
    <row r="25" spans="1:42" ht="25.5" customHeight="1" x14ac:dyDescent="0.25">
      <c r="A25" s="8"/>
      <c r="B25" s="8"/>
      <c r="C25" s="1"/>
      <c r="D25" s="1"/>
      <c r="E25" s="1"/>
      <c r="F25" s="49" t="s">
        <v>208</v>
      </c>
      <c r="G25" s="42">
        <f t="shared" si="0"/>
        <v>200</v>
      </c>
      <c r="H25" s="42"/>
      <c r="I25" s="44"/>
      <c r="J25" s="44"/>
      <c r="K25" s="44"/>
      <c r="L25" s="44">
        <v>200</v>
      </c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</row>
    <row r="26" spans="1:42" ht="25.5" customHeight="1" x14ac:dyDescent="0.25">
      <c r="A26" s="8"/>
      <c r="B26" s="8"/>
      <c r="C26" s="1"/>
      <c r="D26" s="1"/>
      <c r="E26" s="1"/>
      <c r="F26" s="49" t="s">
        <v>209</v>
      </c>
      <c r="G26" s="42">
        <f t="shared" si="0"/>
        <v>100</v>
      </c>
      <c r="H26" s="42"/>
      <c r="I26" s="44"/>
      <c r="J26" s="44"/>
      <c r="K26" s="44"/>
      <c r="L26" s="44">
        <v>100</v>
      </c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</row>
    <row r="27" spans="1:42" ht="25.5" customHeight="1" x14ac:dyDescent="0.25">
      <c r="A27" s="8"/>
      <c r="B27" s="8"/>
      <c r="C27" s="1"/>
      <c r="D27" s="1"/>
      <c r="E27" s="1"/>
      <c r="F27" s="16"/>
      <c r="G27" s="42">
        <f t="shared" si="0"/>
        <v>0</v>
      </c>
      <c r="H27" s="42"/>
      <c r="I27" s="44"/>
      <c r="J27" s="44"/>
      <c r="K27" s="44"/>
      <c r="L27" s="44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</row>
    <row r="28" spans="1:42" ht="25.5" customHeight="1" x14ac:dyDescent="0.25">
      <c r="A28" s="8"/>
      <c r="B28" s="8"/>
      <c r="C28" s="1"/>
      <c r="D28" s="1"/>
      <c r="E28" s="1"/>
      <c r="F28" s="16"/>
      <c r="G28" s="42">
        <f t="shared" si="0"/>
        <v>0</v>
      </c>
      <c r="H28" s="42"/>
      <c r="I28" s="44"/>
      <c r="J28" s="44"/>
      <c r="K28" s="44"/>
      <c r="L28" s="4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</row>
    <row r="29" spans="1:42" ht="25.5" customHeight="1" x14ac:dyDescent="0.25">
      <c r="A29" s="8"/>
      <c r="B29" s="8"/>
      <c r="C29" s="1"/>
      <c r="D29" s="1"/>
      <c r="E29" s="1"/>
      <c r="F29" s="16"/>
      <c r="G29" s="42">
        <f t="shared" si="0"/>
        <v>0</v>
      </c>
      <c r="H29" s="42"/>
      <c r="I29" s="44"/>
      <c r="J29" s="44"/>
      <c r="K29" s="44"/>
      <c r="L29" s="44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</row>
    <row r="30" spans="1:42" ht="25.5" customHeight="1" x14ac:dyDescent="0.25">
      <c r="A30" s="8"/>
      <c r="B30" s="8"/>
      <c r="C30" s="1"/>
      <c r="D30" s="1"/>
      <c r="E30" s="1"/>
      <c r="F30" s="16"/>
      <c r="G30" s="42">
        <f t="shared" si="0"/>
        <v>0</v>
      </c>
      <c r="H30" s="42"/>
      <c r="I30" s="44"/>
      <c r="J30" s="44"/>
      <c r="K30" s="44"/>
      <c r="L30" s="44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</row>
    <row r="31" spans="1:42" ht="25.5" customHeight="1" x14ac:dyDescent="0.25">
      <c r="A31" s="8"/>
      <c r="B31" s="8"/>
      <c r="C31" s="1"/>
      <c r="D31" s="1"/>
      <c r="E31" s="1"/>
      <c r="F31" s="16"/>
      <c r="G31" s="42">
        <f t="shared" si="0"/>
        <v>0</v>
      </c>
      <c r="H31" s="42"/>
      <c r="I31" s="44"/>
      <c r="J31" s="44"/>
      <c r="K31" s="44"/>
      <c r="L31" s="44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</row>
    <row r="32" spans="1:42" ht="25.5" customHeight="1" x14ac:dyDescent="0.25">
      <c r="A32" s="8"/>
      <c r="B32" s="8"/>
      <c r="C32" s="1"/>
      <c r="D32" s="1"/>
      <c r="E32" s="1"/>
      <c r="F32" s="16"/>
      <c r="G32" s="42">
        <f t="shared" si="0"/>
        <v>0</v>
      </c>
      <c r="H32" s="42"/>
      <c r="I32" s="44"/>
      <c r="J32" s="44"/>
      <c r="K32" s="44"/>
      <c r="L32" s="44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</row>
    <row r="33" spans="1:42" ht="25.5" customHeight="1" x14ac:dyDescent="0.25">
      <c r="A33" s="8"/>
      <c r="B33" s="8"/>
      <c r="C33" s="1"/>
      <c r="D33" s="1"/>
      <c r="E33" s="1"/>
      <c r="F33" s="16"/>
      <c r="G33" s="42">
        <f t="shared" si="0"/>
        <v>0</v>
      </c>
      <c r="H33" s="42"/>
      <c r="I33" s="44"/>
      <c r="J33" s="44"/>
      <c r="K33" s="44"/>
      <c r="L33" s="44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</row>
    <row r="34" spans="1:42" ht="25.5" customHeight="1" x14ac:dyDescent="0.25">
      <c r="A34" s="8"/>
      <c r="B34" s="8"/>
      <c r="C34" s="1"/>
      <c r="D34" s="1"/>
      <c r="E34" s="1"/>
      <c r="F34" s="16"/>
      <c r="G34" s="42">
        <f t="shared" si="0"/>
        <v>0</v>
      </c>
      <c r="H34" s="42"/>
      <c r="I34" s="44"/>
      <c r="J34" s="44"/>
      <c r="K34" s="44"/>
      <c r="L34" s="44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</row>
    <row r="35" spans="1:42" ht="25.5" customHeight="1" x14ac:dyDescent="0.25">
      <c r="A35" s="8"/>
      <c r="B35" s="8"/>
      <c r="C35" s="1"/>
      <c r="D35" s="1"/>
      <c r="E35" s="1"/>
      <c r="F35" s="16"/>
      <c r="G35" s="42">
        <f t="shared" si="0"/>
        <v>0</v>
      </c>
      <c r="H35" s="42"/>
      <c r="I35" s="44"/>
      <c r="J35" s="44"/>
      <c r="K35" s="44"/>
      <c r="L35" s="44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</row>
    <row r="36" spans="1:42" ht="25.5" customHeight="1" x14ac:dyDescent="0.25">
      <c r="A36" s="8"/>
      <c r="B36" s="8"/>
      <c r="C36" s="1"/>
      <c r="D36" s="1"/>
      <c r="E36" s="1"/>
      <c r="F36" s="16"/>
      <c r="G36" s="42">
        <f t="shared" si="0"/>
        <v>0</v>
      </c>
      <c r="H36" s="42"/>
      <c r="I36" s="44"/>
      <c r="J36" s="44"/>
      <c r="K36" s="44"/>
      <c r="L36" s="44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</row>
    <row r="37" spans="1:42" ht="25.5" customHeight="1" x14ac:dyDescent="0.25">
      <c r="A37" s="8"/>
      <c r="B37" s="8"/>
      <c r="C37" s="1"/>
      <c r="D37" s="1"/>
      <c r="E37" s="1"/>
      <c r="F37" s="1"/>
      <c r="G37" s="42">
        <f t="shared" si="0"/>
        <v>0</v>
      </c>
      <c r="H37" s="42"/>
      <c r="I37" s="44"/>
      <c r="J37" s="44"/>
      <c r="K37" s="44"/>
      <c r="L37" s="44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</row>
    <row r="38" spans="1:42" ht="41.25" customHeight="1" x14ac:dyDescent="0.25">
      <c r="A38" s="96" t="s">
        <v>1</v>
      </c>
      <c r="B38" s="96"/>
      <c r="C38" s="96"/>
      <c r="D38" s="96"/>
      <c r="E38" s="1">
        <f>SUM(E4:E37)</f>
        <v>75917.25</v>
      </c>
      <c r="F38" s="12"/>
      <c r="G38" s="42">
        <f>SUM(G4:G37)</f>
        <v>73475</v>
      </c>
      <c r="H38" s="42">
        <f>SUM(H4:H37)</f>
        <v>0</v>
      </c>
      <c r="I38" s="42">
        <f>SUM(I4:I37)</f>
        <v>0</v>
      </c>
      <c r="J38" s="42">
        <f t="shared" ref="J38:AM38" si="1">SUM(J4:J37)</f>
        <v>0</v>
      </c>
      <c r="K38" s="42">
        <f t="shared" si="1"/>
        <v>0</v>
      </c>
      <c r="L38" s="42">
        <f t="shared" si="1"/>
        <v>300</v>
      </c>
      <c r="M38" s="42">
        <f t="shared" si="1"/>
        <v>6925</v>
      </c>
      <c r="N38" s="42">
        <f t="shared" si="1"/>
        <v>65440</v>
      </c>
      <c r="O38" s="42">
        <f t="shared" si="1"/>
        <v>770</v>
      </c>
      <c r="P38" s="42">
        <f t="shared" si="1"/>
        <v>120</v>
      </c>
      <c r="Q38" s="42">
        <f t="shared" si="1"/>
        <v>500</v>
      </c>
      <c r="R38" s="42">
        <f t="shared" si="1"/>
        <v>0</v>
      </c>
      <c r="S38" s="42">
        <f t="shared" si="1"/>
        <v>0</v>
      </c>
      <c r="T38" s="42">
        <f t="shared" si="1"/>
        <v>120</v>
      </c>
      <c r="U38" s="42">
        <f t="shared" si="1"/>
        <v>0</v>
      </c>
      <c r="V38" s="42">
        <f t="shared" si="1"/>
        <v>250</v>
      </c>
      <c r="W38" s="42">
        <f t="shared" si="1"/>
        <v>0</v>
      </c>
      <c r="X38" s="42">
        <f t="shared" si="1"/>
        <v>0</v>
      </c>
      <c r="Y38" s="42">
        <f t="shared" si="1"/>
        <v>0</v>
      </c>
      <c r="Z38" s="42">
        <f t="shared" si="1"/>
        <v>0</v>
      </c>
      <c r="AA38" s="42">
        <f t="shared" si="1"/>
        <v>0</v>
      </c>
      <c r="AB38" s="42">
        <f t="shared" si="1"/>
        <v>0</v>
      </c>
      <c r="AC38" s="42">
        <f t="shared" si="1"/>
        <v>0</v>
      </c>
      <c r="AD38" s="42">
        <f t="shared" si="1"/>
        <v>0</v>
      </c>
      <c r="AE38" s="42">
        <f t="shared" si="1"/>
        <v>0</v>
      </c>
      <c r="AF38" s="42">
        <f t="shared" ref="AF38:AH38" si="2">SUM(AF4:AF37)</f>
        <v>0</v>
      </c>
      <c r="AG38" s="42">
        <f t="shared" si="2"/>
        <v>0</v>
      </c>
      <c r="AH38" s="42">
        <f t="shared" si="2"/>
        <v>-2000</v>
      </c>
      <c r="AI38" s="42">
        <f t="shared" si="1"/>
        <v>0</v>
      </c>
      <c r="AJ38" s="42">
        <f t="shared" si="1"/>
        <v>0</v>
      </c>
      <c r="AK38" s="42">
        <f t="shared" si="1"/>
        <v>1050</v>
      </c>
      <c r="AL38" s="42">
        <f t="shared" si="1"/>
        <v>0</v>
      </c>
      <c r="AM38" s="42">
        <f t="shared" si="1"/>
        <v>0</v>
      </c>
      <c r="AN38" s="42">
        <f t="shared" ref="AN38:AO38" si="3">SUM(AN4:AN37)</f>
        <v>0</v>
      </c>
      <c r="AO38" s="42">
        <f t="shared" si="3"/>
        <v>0</v>
      </c>
      <c r="AP38" s="42">
        <f t="shared" ref="AP38" si="4">SUM(AP4:AP37)</f>
        <v>0</v>
      </c>
    </row>
    <row r="40" spans="1:42" ht="30.75" customHeight="1" thickBot="1" x14ac:dyDescent="0.3"/>
    <row r="41" spans="1:42" ht="48.75" customHeight="1" x14ac:dyDescent="0.25">
      <c r="A41" s="34" t="s">
        <v>3</v>
      </c>
      <c r="B41" s="28"/>
      <c r="C41" s="40">
        <f>+E38</f>
        <v>75917.25</v>
      </c>
      <c r="D41" s="29"/>
    </row>
    <row r="42" spans="1:42" ht="46.5" customHeight="1" x14ac:dyDescent="0.25">
      <c r="A42" s="35" t="s">
        <v>4</v>
      </c>
      <c r="B42" s="21"/>
      <c r="C42" s="41">
        <f>G38</f>
        <v>73475</v>
      </c>
      <c r="D42" s="30"/>
    </row>
    <row r="43" spans="1:42" ht="46.5" customHeight="1" x14ac:dyDescent="0.25">
      <c r="A43" s="35" t="s">
        <v>5</v>
      </c>
      <c r="B43" s="21"/>
      <c r="C43" s="39">
        <f>+C41-C42</f>
        <v>2442.25</v>
      </c>
      <c r="D43" s="31"/>
    </row>
    <row r="44" spans="1:42" ht="51.75" customHeight="1" x14ac:dyDescent="0.25"/>
    <row r="45" spans="1:42" ht="46.5" customHeight="1" x14ac:dyDescent="0.25"/>
    <row r="46" spans="1:42" ht="34.5" customHeight="1" x14ac:dyDescent="0.25">
      <c r="Q46" t="s">
        <v>6</v>
      </c>
    </row>
    <row r="47" spans="1:42" ht="36.75" customHeight="1" x14ac:dyDescent="0.25"/>
    <row r="48" spans="1:42" ht="30" customHeight="1" x14ac:dyDescent="0.25"/>
  </sheetData>
  <mergeCells count="12">
    <mergeCell ref="A38:D38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الاجمالى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2023-12-06T14:54:02Z</dcterms:modified>
</cp:coreProperties>
</file>